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Тарифы на услуги" sheetId="2" r:id="rId1"/>
    <sheet name="Лист1" sheetId="1" r:id="rId2"/>
  </sheets>
  <definedNames>
    <definedName name="_xlnm.Print_Area" localSheetId="0">'Тарифы на услуги'!$A$1:$K$85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0" i="2" l="1"/>
  <c r="I78" i="2"/>
  <c r="I77" i="2"/>
  <c r="H76" i="2"/>
  <c r="H75" i="2"/>
  <c r="H74" i="2"/>
  <c r="H73" i="2"/>
  <c r="H72" i="2"/>
  <c r="H71" i="2"/>
  <c r="H70" i="2"/>
  <c r="H69" i="2"/>
  <c r="H68" i="2"/>
  <c r="H67" i="2"/>
  <c r="H66" i="2"/>
  <c r="H65" i="2"/>
  <c r="I65" i="2" s="1"/>
  <c r="I63" i="2"/>
  <c r="H63" i="2"/>
  <c r="D62" i="2"/>
  <c r="E62" i="2" s="1"/>
  <c r="D61" i="2"/>
  <c r="E61" i="2" s="1"/>
  <c r="D60" i="2"/>
  <c r="H59" i="2"/>
  <c r="I59" i="2" s="1"/>
  <c r="H58" i="2"/>
  <c r="I58" i="2" s="1"/>
  <c r="I57" i="2"/>
  <c r="H57" i="2"/>
  <c r="D54" i="2"/>
  <c r="E54" i="2" s="1"/>
  <c r="H53" i="2"/>
  <c r="I53" i="2" s="1"/>
  <c r="H52" i="2"/>
  <c r="I52" i="2" s="1"/>
  <c r="H51" i="2"/>
  <c r="I51" i="2" s="1"/>
  <c r="H49" i="2"/>
  <c r="I49" i="2" s="1"/>
  <c r="H48" i="2"/>
  <c r="I48" i="2" s="1"/>
  <c r="D47" i="2"/>
  <c r="E47" i="2" s="1"/>
  <c r="F46" i="2"/>
  <c r="G46" i="2" s="1"/>
  <c r="D46" i="2"/>
  <c r="E46" i="2" s="1"/>
  <c r="E45" i="2"/>
  <c r="D45" i="2"/>
  <c r="F44" i="2"/>
  <c r="G44" i="2" s="1"/>
  <c r="D44" i="2"/>
  <c r="E44" i="2" s="1"/>
  <c r="F43" i="2"/>
  <c r="G43" i="2" s="1"/>
  <c r="D43" i="2"/>
  <c r="E43" i="2" s="1"/>
  <c r="G42" i="2"/>
  <c r="F42" i="2"/>
  <c r="D42" i="2"/>
  <c r="E42" i="2" s="1"/>
  <c r="F41" i="2"/>
  <c r="G41" i="2" s="1"/>
  <c r="E41" i="2"/>
  <c r="D41" i="2"/>
  <c r="F40" i="2"/>
  <c r="G40" i="2" s="1"/>
  <c r="E40" i="2"/>
  <c r="D40" i="2"/>
  <c r="F39" i="2"/>
  <c r="G39" i="2" s="1"/>
  <c r="D39" i="2"/>
  <c r="E39" i="2" s="1"/>
  <c r="F38" i="2"/>
  <c r="G38" i="2" s="1"/>
  <c r="D38" i="2"/>
  <c r="E38" i="2" s="1"/>
  <c r="G37" i="2"/>
  <c r="F37" i="2"/>
  <c r="D37" i="2"/>
  <c r="E37" i="2" s="1"/>
  <c r="D36" i="2"/>
  <c r="E36" i="2" s="1"/>
  <c r="D35" i="2"/>
  <c r="E35" i="2" s="1"/>
  <c r="F33" i="2"/>
  <c r="G33" i="2" s="1"/>
  <c r="D33" i="2"/>
  <c r="F32" i="2"/>
  <c r="G32" i="2" s="1"/>
  <c r="D32" i="2"/>
  <c r="E32" i="2" s="1"/>
  <c r="H31" i="2"/>
  <c r="I31" i="2" s="1"/>
  <c r="H30" i="2"/>
  <c r="I30" i="2" s="1"/>
  <c r="F29" i="2"/>
  <c r="G29" i="2" s="1"/>
  <c r="E29" i="2"/>
  <c r="D29" i="2"/>
  <c r="D25" i="2"/>
  <c r="E25" i="2" s="1"/>
  <c r="D24" i="2"/>
  <c r="E24" i="2" s="1"/>
  <c r="D23" i="2"/>
  <c r="E23" i="2" s="1"/>
  <c r="D22" i="2"/>
  <c r="E22" i="2" s="1"/>
  <c r="D21" i="2"/>
  <c r="E21" i="2" s="1"/>
  <c r="D20" i="2"/>
  <c r="E20" i="2" s="1"/>
  <c r="E19" i="2"/>
  <c r="E18" i="2"/>
  <c r="H14" i="2"/>
  <c r="I14" i="2" s="1"/>
  <c r="H13" i="2"/>
  <c r="I13" i="2" s="1"/>
  <c r="K12" i="2"/>
  <c r="J12" i="2"/>
  <c r="E33" i="2" l="1"/>
  <c r="E60" i="2"/>
</calcChain>
</file>

<file path=xl/sharedStrings.xml><?xml version="1.0" encoding="utf-8"?>
<sst xmlns="http://schemas.openxmlformats.org/spreadsheetml/2006/main" count="79" uniqueCount="70">
  <si>
    <t>Утверждаю:</t>
  </si>
  <si>
    <t>Директор Кобринского опытныго лесхоза</t>
  </si>
  <si>
    <t>(Утверждены приказом № 71  от 26.01.2026 г.)</t>
  </si>
  <si>
    <t>Н.А. Полуянов</t>
  </si>
  <si>
    <t>01.02.2026 г.</t>
  </si>
  <si>
    <t>без НДС</t>
  </si>
  <si>
    <t>с НДС</t>
  </si>
  <si>
    <t xml:space="preserve">     ПРЕЙСКУРАНТ № 4</t>
  </si>
  <si>
    <r>
      <t xml:space="preserve">          </t>
    </r>
    <r>
      <rPr>
        <b/>
        <sz val="16"/>
        <rFont val="Arial Cyr"/>
        <family val="2"/>
        <charset val="204"/>
      </rPr>
      <t>Тарифы на услуги,</t>
    </r>
  </si>
  <si>
    <t xml:space="preserve">             оказываемые Кобринским опытным лесхозом.</t>
  </si>
  <si>
    <t>Наименование тарифа</t>
  </si>
  <si>
    <t>За 1 час</t>
  </si>
  <si>
    <t>За 1 км</t>
  </si>
  <si>
    <t>За 1 м3</t>
  </si>
  <si>
    <t>За 1 п.м.</t>
  </si>
  <si>
    <t xml:space="preserve">Острожка </t>
  </si>
  <si>
    <t>Распиловка в 2 прохода</t>
  </si>
  <si>
    <t xml:space="preserve">  в 1 проход </t>
  </si>
  <si>
    <t>МТЗ - 80,82;ЮМЗ-6Л, 892.2 (без погрузчика)</t>
  </si>
  <si>
    <t>Без топлива</t>
  </si>
  <si>
    <t>Урал лесовоз:</t>
  </si>
  <si>
    <t>МАЗ- 630308226</t>
  </si>
  <si>
    <t>погрузка</t>
  </si>
  <si>
    <t>разгрузка</t>
  </si>
  <si>
    <t>МАЗ- 5551(самосвал)</t>
  </si>
  <si>
    <r>
      <t>VOLVO FH 440, МАЗ 643028 (с полуприцепом специальным APS 55 443B</t>
    </r>
    <r>
      <rPr>
        <b/>
        <sz val="10"/>
        <rFont val="Arial Cyr"/>
        <charset val="204"/>
      </rPr>
      <t>(Платформа)</t>
    </r>
  </si>
  <si>
    <t>Погрузчик фронтальный одноковшовый  ВМЕ 1565</t>
  </si>
  <si>
    <t>Погрузчик фронтальный одноковшовый  АМКОДОР 342С4,погрузчик телескопический DIECI MINI AGRI 25.6</t>
  </si>
  <si>
    <t>ГАЗ-52(бензовоз)</t>
  </si>
  <si>
    <t>ГАЗ-66 (пожарная)</t>
  </si>
  <si>
    <t>ГАЗ-53 (бортовая)</t>
  </si>
  <si>
    <t>УАЗ -3163,3909</t>
  </si>
  <si>
    <t>ВАЗ-21310(Нива),2109,2121</t>
  </si>
  <si>
    <t>Фольксваген Б6,Б5</t>
  </si>
  <si>
    <t xml:space="preserve"> УАЗ- грузовой</t>
  </si>
  <si>
    <t>УРАЛ бортовой</t>
  </si>
  <si>
    <t>Урал 375 АЦ(пожарная)</t>
  </si>
  <si>
    <t>за работу насоса</t>
  </si>
  <si>
    <t>Автовышка  А Г П-18</t>
  </si>
  <si>
    <t>без топлива</t>
  </si>
  <si>
    <t>Ручная погрузка древесины</t>
  </si>
  <si>
    <t>Сушка древесины, п/м</t>
  </si>
  <si>
    <t>Услуги по окорке  лес-лов</t>
  </si>
  <si>
    <t>Услуги по оцилиндровке  лес-лов из сырья Заказчика</t>
  </si>
  <si>
    <t>Услуги по оцилиндровке  лес-лов(с выборкой паза и зарезкой чаш) из сырья Заказчика</t>
  </si>
  <si>
    <t>Услуги  ФОРВАРДЕРА (МЛПТ-354, 344,Амкадор-2661 и др.)</t>
  </si>
  <si>
    <t>Услуги по раскряжёвке древесины</t>
  </si>
  <si>
    <t>бензопилой</t>
  </si>
  <si>
    <t>длиной 0,3 м</t>
  </si>
  <si>
    <t>длиной  1 м</t>
  </si>
  <si>
    <t>длиной свыше 1 м ( до 2 м)</t>
  </si>
  <si>
    <t>Услуги  МПТ-461,1, МТЗ 82.1 (с гидроманипулятором)</t>
  </si>
  <si>
    <t>Услуги трактора  МТЗ с плугом</t>
  </si>
  <si>
    <t>Услуги трактора  МТЗ -1221 с фрез.(с мульчером"Seppim"), МТЗ с граблями ZPI</t>
  </si>
  <si>
    <t>Трелевка</t>
  </si>
  <si>
    <t xml:space="preserve">Услуга по отводу насаждений </t>
  </si>
  <si>
    <t>под рубки, за 1 га</t>
  </si>
  <si>
    <t>Услуги по заготовке древесины хвойных и мягколиственных пород толщиной</t>
  </si>
  <si>
    <t>26 и более</t>
  </si>
  <si>
    <t>14-24 мм</t>
  </si>
  <si>
    <t>10-13 мм</t>
  </si>
  <si>
    <t>Услуги по заготовке древесины твердолиственных  пород толщиной</t>
  </si>
  <si>
    <t xml:space="preserve">Услуги по заготовке дровяной древесины </t>
  </si>
  <si>
    <t>хвойных и лиственных пород</t>
  </si>
  <si>
    <t>твердолиственных пород</t>
  </si>
  <si>
    <t>Экскурсионные услуги (посещение вальера с оленями и территории Петровичского лесничества) за 1 чел.</t>
  </si>
  <si>
    <t>Тариф по хранению продукции, м.куб /сут.</t>
  </si>
  <si>
    <t>Ставка НДС -  20%</t>
  </si>
  <si>
    <t xml:space="preserve">Цены вводятся с </t>
  </si>
  <si>
    <t>Отменить цены, введённые  06.01.2026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</si>
</sst>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р_._-;\-* #,##0.00_р_._-;_-* &quot;-&quot;??_р_._-;_-@_-"/>
  </numFmts>
  <fonts count="17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2"/>
      <name val="Arial Cyr"/>
      <charset val="204"/>
    </font>
    <font>
      <b/>
      <i/>
      <sz val="14"/>
      <name val="Arial Cyr"/>
      <charset val="204"/>
    </font>
    <font>
      <b/>
      <sz val="12"/>
      <name val="Arial Cyr"/>
      <charset val="204"/>
    </font>
    <font>
      <b/>
      <i/>
      <sz val="12"/>
      <name val="Arial Cyr"/>
      <charset val="204"/>
    </font>
    <font>
      <b/>
      <sz val="10"/>
      <name val="Arial Cyr"/>
      <charset val="204"/>
    </font>
    <font>
      <sz val="16"/>
      <name val="Arial Cyr"/>
      <family val="2"/>
      <charset val="204"/>
    </font>
    <font>
      <b/>
      <sz val="16"/>
      <name val="Arial Cyr"/>
      <family val="2"/>
      <charset val="204"/>
    </font>
    <font>
      <b/>
      <i/>
      <sz val="16"/>
      <name val="Arial Cyr"/>
      <charset val="204"/>
    </font>
    <font>
      <b/>
      <sz val="14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Arial Cyr"/>
      <charset val="204"/>
    </font>
    <font>
      <b/>
      <i/>
      <sz val="10"/>
      <name val="Arial Cyr"/>
      <charset val="204"/>
    </font>
    <font>
      <b/>
      <i/>
      <sz val="14"/>
      <name val="Times New Roman"/>
      <family val="1"/>
      <charset val="204"/>
    </font>
    <font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129">
    <xf numFmtId="0" fontId="0" fillId="0" borderId="0" xfId="0"/>
    <xf numFmtId="0" fontId="2" fillId="0" borderId="0" xfId="1" applyFont="1"/>
    <xf numFmtId="0" fontId="1" fillId="0" borderId="0" xfId="1"/>
    <xf numFmtId="0" fontId="0" fillId="0" borderId="0" xfId="1" applyFont="1"/>
    <xf numFmtId="0" fontId="3" fillId="0" borderId="0" xfId="1" applyFont="1"/>
    <xf numFmtId="1" fontId="2" fillId="0" borderId="0" xfId="1" applyNumberFormat="1" applyFont="1" applyFill="1"/>
    <xf numFmtId="0" fontId="2" fillId="0" borderId="0" xfId="1" applyFont="1" applyAlignment="1">
      <alignment horizontal="left"/>
    </xf>
    <xf numFmtId="0" fontId="2" fillId="0" borderId="1" xfId="1" applyFont="1" applyBorder="1"/>
    <xf numFmtId="14" fontId="5" fillId="0" borderId="0" xfId="1" applyNumberFormat="1" applyFont="1"/>
    <xf numFmtId="0" fontId="5" fillId="0" borderId="0" xfId="1" applyFont="1"/>
    <xf numFmtId="0" fontId="4" fillId="0" borderId="0" xfId="1" applyFont="1" applyAlignment="1">
      <alignment horizontal="center"/>
    </xf>
    <xf numFmtId="0" fontId="7" fillId="0" borderId="0" xfId="1" applyFont="1" applyAlignment="1">
      <alignment horizontal="center"/>
    </xf>
    <xf numFmtId="0" fontId="9" fillId="0" borderId="0" xfId="1" applyFont="1" applyAlignment="1">
      <alignment horizontal="center"/>
    </xf>
    <xf numFmtId="0" fontId="4" fillId="0" borderId="3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10" fillId="0" borderId="2" xfId="1" applyFont="1" applyBorder="1" applyAlignment="1">
      <alignment horizontal="center"/>
    </xf>
    <xf numFmtId="0" fontId="10" fillId="0" borderId="6" xfId="1" applyFont="1" applyBorder="1" applyAlignment="1">
      <alignment horizontal="center"/>
    </xf>
    <xf numFmtId="0" fontId="10" fillId="0" borderId="7" xfId="1" applyFont="1" applyBorder="1" applyAlignment="1">
      <alignment horizontal="center"/>
    </xf>
    <xf numFmtId="0" fontId="4" fillId="0" borderId="8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4" fillId="0" borderId="9" xfId="1" applyFont="1" applyBorder="1" applyAlignment="1">
      <alignment horizontal="center" vertical="center"/>
    </xf>
    <xf numFmtId="0" fontId="4" fillId="0" borderId="2" xfId="1" applyFont="1" applyBorder="1" applyAlignment="1">
      <alignment horizontal="center"/>
    </xf>
    <xf numFmtId="0" fontId="4" fillId="0" borderId="10" xfId="1" applyFont="1" applyBorder="1" applyAlignment="1">
      <alignment horizontal="center"/>
    </xf>
    <xf numFmtId="0" fontId="4" fillId="0" borderId="7" xfId="1" applyFont="1" applyBorder="1" applyAlignment="1">
      <alignment horizontal="center"/>
    </xf>
    <xf numFmtId="0" fontId="1" fillId="0" borderId="6" xfId="4" applyBorder="1"/>
    <xf numFmtId="0" fontId="1" fillId="0" borderId="11" xfId="4" applyBorder="1"/>
    <xf numFmtId="0" fontId="1" fillId="0" borderId="7" xfId="4" applyBorder="1"/>
    <xf numFmtId="0" fontId="11" fillId="0" borderId="2" xfId="4" applyFont="1" applyBorder="1"/>
    <xf numFmtId="2" fontId="12" fillId="0" borderId="10" xfId="4" applyNumberFormat="1" applyFont="1" applyBorder="1"/>
    <xf numFmtId="0" fontId="11" fillId="0" borderId="7" xfId="4" applyFont="1" applyBorder="1"/>
    <xf numFmtId="0" fontId="12" fillId="0" borderId="12" xfId="4" applyFont="1" applyBorder="1"/>
    <xf numFmtId="0" fontId="12" fillId="0" borderId="10" xfId="4" applyFont="1" applyBorder="1"/>
    <xf numFmtId="2" fontId="11" fillId="0" borderId="9" xfId="4" applyNumberFormat="1" applyFont="1" applyBorder="1"/>
    <xf numFmtId="2" fontId="11" fillId="0" borderId="12" xfId="4" applyNumberFormat="1" applyFont="1" applyBorder="1"/>
    <xf numFmtId="0" fontId="1" fillId="0" borderId="0" xfId="4" applyBorder="1"/>
    <xf numFmtId="0" fontId="1" fillId="0" borderId="0" xfId="1" applyBorder="1"/>
    <xf numFmtId="2" fontId="11" fillId="0" borderId="7" xfId="4" applyNumberFormat="1" applyFont="1" applyBorder="1"/>
    <xf numFmtId="0" fontId="11" fillId="0" borderId="10" xfId="4" applyFont="1" applyBorder="1"/>
    <xf numFmtId="0" fontId="1" fillId="0" borderId="14" xfId="1" applyBorder="1"/>
    <xf numFmtId="2" fontId="12" fillId="0" borderId="15" xfId="4" applyNumberFormat="1" applyFont="1" applyBorder="1"/>
    <xf numFmtId="0" fontId="1" fillId="0" borderId="13" xfId="1" applyBorder="1"/>
    <xf numFmtId="0" fontId="1" fillId="0" borderId="3" xfId="4" applyBorder="1" applyAlignment="1">
      <alignment horizontal="left" wrapText="1"/>
    </xf>
    <xf numFmtId="0" fontId="1" fillId="0" borderId="4" xfId="4" applyBorder="1" applyAlignment="1">
      <alignment horizontal="left" wrapText="1"/>
    </xf>
    <xf numFmtId="0" fontId="1" fillId="0" borderId="5" xfId="4" applyBorder="1" applyAlignment="1">
      <alignment horizontal="left" wrapText="1"/>
    </xf>
    <xf numFmtId="0" fontId="11" fillId="0" borderId="13" xfId="4" applyFont="1" applyBorder="1"/>
    <xf numFmtId="0" fontId="11" fillId="0" borderId="14" xfId="4" applyFont="1" applyBorder="1"/>
    <xf numFmtId="0" fontId="12" fillId="0" borderId="16" xfId="4" applyFont="1" applyBorder="1"/>
    <xf numFmtId="0" fontId="11" fillId="0" borderId="16" xfId="4" applyFont="1" applyBorder="1"/>
    <xf numFmtId="0" fontId="14" fillId="0" borderId="8" xfId="4" applyFont="1" applyBorder="1" applyAlignment="1">
      <alignment horizontal="left"/>
    </xf>
    <xf numFmtId="0" fontId="14" fillId="0" borderId="1" xfId="4" applyFont="1" applyBorder="1" applyAlignment="1">
      <alignment horizontal="left"/>
    </xf>
    <xf numFmtId="0" fontId="14" fillId="0" borderId="9" xfId="4" applyFont="1" applyBorder="1" applyAlignment="1">
      <alignment horizontal="left"/>
    </xf>
    <xf numFmtId="0" fontId="11" fillId="0" borderId="8" xfId="4" applyFont="1" applyBorder="1"/>
    <xf numFmtId="2" fontId="12" fillId="0" borderId="12" xfId="4" applyNumberFormat="1" applyFont="1" applyBorder="1"/>
    <xf numFmtId="0" fontId="11" fillId="0" borderId="9" xfId="4" applyFont="1" applyBorder="1"/>
    <xf numFmtId="0" fontId="11" fillId="0" borderId="12" xfId="4" applyFont="1" applyBorder="1"/>
    <xf numFmtId="0" fontId="14" fillId="0" borderId="6" xfId="4" applyFont="1" applyBorder="1" applyAlignment="1">
      <alignment horizontal="right" wrapText="1"/>
    </xf>
    <xf numFmtId="0" fontId="14" fillId="0" borderId="11" xfId="4" applyFont="1" applyBorder="1" applyAlignment="1">
      <alignment horizontal="right" wrapText="1"/>
    </xf>
    <xf numFmtId="0" fontId="14" fillId="0" borderId="7" xfId="4" applyFont="1" applyBorder="1" applyAlignment="1">
      <alignment horizontal="right" wrapText="1"/>
    </xf>
    <xf numFmtId="0" fontId="11" fillId="0" borderId="6" xfId="4" applyFont="1" applyBorder="1"/>
    <xf numFmtId="0" fontId="1" fillId="0" borderId="13" xfId="4" applyBorder="1"/>
    <xf numFmtId="0" fontId="1" fillId="0" borderId="14" xfId="4" applyBorder="1"/>
    <xf numFmtId="2" fontId="11" fillId="0" borderId="2" xfId="4" applyNumberFormat="1" applyFont="1" applyBorder="1"/>
    <xf numFmtId="0" fontId="1" fillId="0" borderId="8" xfId="4" applyBorder="1"/>
    <xf numFmtId="0" fontId="1" fillId="0" borderId="1" xfId="4" applyBorder="1"/>
    <xf numFmtId="0" fontId="1" fillId="0" borderId="9" xfId="4" applyBorder="1"/>
    <xf numFmtId="2" fontId="11" fillId="0" borderId="13" xfId="4" applyNumberFormat="1" applyFont="1" applyBorder="1"/>
    <xf numFmtId="2" fontId="11" fillId="0" borderId="14" xfId="4" applyNumberFormat="1" applyFont="1" applyBorder="1"/>
    <xf numFmtId="2" fontId="12" fillId="0" borderId="16" xfId="4" applyNumberFormat="1" applyFont="1" applyBorder="1"/>
    <xf numFmtId="0" fontId="1" fillId="0" borderId="11" xfId="1" applyBorder="1"/>
    <xf numFmtId="0" fontId="1" fillId="0" borderId="7" xfId="1" applyBorder="1"/>
    <xf numFmtId="2" fontId="11" fillId="0" borderId="6" xfId="4" applyNumberFormat="1" applyFont="1" applyBorder="1"/>
    <xf numFmtId="0" fontId="11" fillId="0" borderId="7" xfId="1" applyFont="1" applyBorder="1"/>
    <xf numFmtId="0" fontId="12" fillId="0" borderId="10" xfId="1" applyFont="1" applyBorder="1"/>
    <xf numFmtId="0" fontId="11" fillId="0" borderId="10" xfId="1" applyFont="1" applyBorder="1"/>
    <xf numFmtId="0" fontId="1" fillId="0" borderId="6" xfId="4" applyBorder="1" applyAlignment="1">
      <alignment horizontal="left" wrapText="1"/>
    </xf>
    <xf numFmtId="0" fontId="1" fillId="0" borderId="11" xfId="4" applyBorder="1" applyAlignment="1">
      <alignment horizontal="left" wrapText="1"/>
    </xf>
    <xf numFmtId="0" fontId="1" fillId="0" borderId="7" xfId="4" applyBorder="1" applyAlignment="1">
      <alignment horizontal="left" wrapText="1"/>
    </xf>
    <xf numFmtId="2" fontId="11" fillId="0" borderId="13" xfId="1" applyNumberFormat="1" applyFont="1" applyBorder="1"/>
    <xf numFmtId="2" fontId="11" fillId="0" borderId="14" xfId="1" applyNumberFormat="1" applyFont="1" applyBorder="1"/>
    <xf numFmtId="2" fontId="12" fillId="0" borderId="16" xfId="1" applyNumberFormat="1" applyFont="1" applyBorder="1"/>
    <xf numFmtId="0" fontId="11" fillId="0" borderId="14" xfId="1" applyFont="1" applyBorder="1"/>
    <xf numFmtId="0" fontId="12" fillId="0" borderId="16" xfId="1" applyFont="1" applyBorder="1"/>
    <xf numFmtId="0" fontId="11" fillId="0" borderId="16" xfId="1" applyFont="1" applyBorder="1"/>
    <xf numFmtId="2" fontId="11" fillId="0" borderId="8" xfId="4" applyNumberFormat="1" applyFont="1" applyBorder="1"/>
    <xf numFmtId="0" fontId="1" fillId="0" borderId="7" xfId="4" applyBorder="1" applyAlignment="1">
      <alignment wrapText="1"/>
    </xf>
    <xf numFmtId="0" fontId="1" fillId="0" borderId="3" xfId="4" applyBorder="1"/>
    <xf numFmtId="0" fontId="1" fillId="0" borderId="4" xfId="4" applyBorder="1"/>
    <xf numFmtId="0" fontId="1" fillId="0" borderId="5" xfId="4" applyBorder="1"/>
    <xf numFmtId="0" fontId="12" fillId="0" borderId="15" xfId="4" applyFont="1" applyBorder="1"/>
    <xf numFmtId="0" fontId="11" fillId="0" borderId="5" xfId="4" applyFont="1" applyBorder="1"/>
    <xf numFmtId="0" fontId="11" fillId="0" borderId="15" xfId="4" applyFont="1" applyBorder="1"/>
    <xf numFmtId="2" fontId="11" fillId="0" borderId="17" xfId="4" applyNumberFormat="1" applyFont="1" applyBorder="1"/>
    <xf numFmtId="0" fontId="13" fillId="0" borderId="6" xfId="1" applyFont="1" applyBorder="1"/>
    <xf numFmtId="0" fontId="13" fillId="0" borderId="11" xfId="1" applyFont="1" applyBorder="1"/>
    <xf numFmtId="0" fontId="1" fillId="2" borderId="8" xfId="4" applyFill="1" applyBorder="1"/>
    <xf numFmtId="0" fontId="1" fillId="2" borderId="1" xfId="4" applyFill="1" applyBorder="1"/>
    <xf numFmtId="0" fontId="1" fillId="2" borderId="9" xfId="4" applyFill="1" applyBorder="1"/>
    <xf numFmtId="2" fontId="11" fillId="2" borderId="8" xfId="4" applyNumberFormat="1" applyFont="1" applyFill="1" applyBorder="1"/>
    <xf numFmtId="0" fontId="1" fillId="2" borderId="6" xfId="4" applyFill="1" applyBorder="1" applyAlignment="1">
      <alignment horizontal="left" wrapText="1"/>
    </xf>
    <xf numFmtId="0" fontId="1" fillId="2" borderId="11" xfId="4" applyFill="1" applyBorder="1" applyAlignment="1">
      <alignment horizontal="left" wrapText="1"/>
    </xf>
    <xf numFmtId="0" fontId="1" fillId="2" borderId="7" xfId="4" applyFill="1" applyBorder="1" applyAlignment="1">
      <alignment horizontal="left" wrapText="1"/>
    </xf>
    <xf numFmtId="0" fontId="2" fillId="0" borderId="13" xfId="1" applyFont="1" applyBorder="1" applyAlignment="1">
      <alignment horizontal="justify"/>
    </xf>
    <xf numFmtId="0" fontId="2" fillId="0" borderId="0" xfId="1" applyFont="1" applyBorder="1" applyAlignment="1">
      <alignment horizontal="justify"/>
    </xf>
    <xf numFmtId="0" fontId="2" fillId="0" borderId="14" xfId="1" applyFont="1" applyBorder="1" applyAlignment="1">
      <alignment horizontal="justify"/>
    </xf>
    <xf numFmtId="0" fontId="11" fillId="0" borderId="13" xfId="1" applyFont="1" applyBorder="1"/>
    <xf numFmtId="1" fontId="11" fillId="0" borderId="14" xfId="1" applyNumberFormat="1" applyFont="1" applyFill="1" applyBorder="1"/>
    <xf numFmtId="1" fontId="12" fillId="0" borderId="16" xfId="1" applyNumberFormat="1" applyFont="1" applyFill="1" applyBorder="1"/>
    <xf numFmtId="0" fontId="2" fillId="0" borderId="13" xfId="1" applyFont="1" applyBorder="1"/>
    <xf numFmtId="0" fontId="2" fillId="0" borderId="0" xfId="1" applyFont="1" applyBorder="1"/>
    <xf numFmtId="0" fontId="2" fillId="0" borderId="14" xfId="1" applyFont="1" applyBorder="1"/>
    <xf numFmtId="0" fontId="1" fillId="0" borderId="8" xfId="1" applyFont="1" applyBorder="1" applyAlignment="1">
      <alignment horizontal="left" vertical="top" wrapText="1"/>
    </xf>
    <xf numFmtId="0" fontId="1" fillId="0" borderId="1" xfId="1" applyFont="1" applyBorder="1" applyAlignment="1">
      <alignment horizontal="left" vertical="top" wrapText="1"/>
    </xf>
    <xf numFmtId="0" fontId="1" fillId="0" borderId="9" xfId="1" applyFont="1" applyBorder="1" applyAlignment="1">
      <alignment horizontal="left" vertical="top" wrapText="1"/>
    </xf>
    <xf numFmtId="0" fontId="11" fillId="0" borderId="8" xfId="1" applyFont="1" applyBorder="1"/>
    <xf numFmtId="0" fontId="11" fillId="0" borderId="9" xfId="1" applyFont="1" applyBorder="1"/>
    <xf numFmtId="0" fontId="12" fillId="0" borderId="12" xfId="1" applyFont="1" applyBorder="1"/>
    <xf numFmtId="2" fontId="11" fillId="0" borderId="9" xfId="1" applyNumberFormat="1" applyFont="1" applyBorder="1"/>
    <xf numFmtId="2" fontId="12" fillId="0" borderId="12" xfId="1" applyNumberFormat="1" applyFont="1" applyBorder="1"/>
    <xf numFmtId="0" fontId="11" fillId="0" borderId="12" xfId="1" applyFont="1" applyBorder="1"/>
    <xf numFmtId="0" fontId="0" fillId="0" borderId="6" xfId="1" applyFont="1" applyBorder="1" applyAlignment="1">
      <alignment horizontal="left" vertical="top" wrapText="1"/>
    </xf>
    <xf numFmtId="0" fontId="0" fillId="0" borderId="11" xfId="1" applyFont="1" applyBorder="1" applyAlignment="1">
      <alignment horizontal="left" vertical="top" wrapText="1"/>
    </xf>
    <xf numFmtId="0" fontId="0" fillId="0" borderId="7" xfId="1" applyFont="1" applyBorder="1" applyAlignment="1">
      <alignment horizontal="left" vertical="top" wrapText="1"/>
    </xf>
    <xf numFmtId="0" fontId="11" fillId="0" borderId="6" xfId="1" applyFont="1" applyBorder="1"/>
    <xf numFmtId="2" fontId="11" fillId="0" borderId="7" xfId="1" applyNumberFormat="1" applyFont="1" applyBorder="1"/>
    <xf numFmtId="2" fontId="12" fillId="0" borderId="10" xfId="1" applyNumberFormat="1" applyFont="1" applyBorder="1"/>
    <xf numFmtId="0" fontId="15" fillId="0" borderId="0" xfId="4" applyFont="1"/>
    <xf numFmtId="0" fontId="16" fillId="0" borderId="0" xfId="1" applyFont="1"/>
    <xf numFmtId="14" fontId="16" fillId="0" borderId="0" xfId="1" applyNumberFormat="1" applyFont="1"/>
  </cellXfs>
  <cellStyles count="5">
    <cellStyle name="Обычный" xfId="0" builtinId="0"/>
    <cellStyle name="Обычный 2" xfId="4"/>
    <cellStyle name="Обычный_Экономика услуги,п-п,с-х" xfId="1"/>
    <cellStyle name="Процентный 2" xfId="3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K81"/>
  <sheetViews>
    <sheetView tabSelected="1" view="pageBreakPreview" zoomScale="75" zoomScaleNormal="75" zoomScaleSheetLayoutView="75" workbookViewId="0">
      <selection activeCell="N64" sqref="N64"/>
    </sheetView>
  </sheetViews>
  <sheetFormatPr defaultColWidth="8.85546875" defaultRowHeight="12.75" x14ac:dyDescent="0.2"/>
  <cols>
    <col min="1" max="1" width="8.85546875" style="2" customWidth="1"/>
    <col min="2" max="3" width="24.140625" style="2" customWidth="1"/>
    <col min="4" max="4" width="11" style="2" customWidth="1"/>
    <col min="5" max="5" width="10.140625" style="2" customWidth="1"/>
    <col min="6" max="7" width="14.28515625" style="2" customWidth="1"/>
    <col min="8" max="9" width="13.5703125" style="2" customWidth="1"/>
    <col min="10" max="10" width="10.28515625" style="2" customWidth="1"/>
    <col min="11" max="11" width="9.42578125" style="2" customWidth="1"/>
    <col min="12" max="218" width="8.85546875" style="2"/>
    <col min="219" max="219" width="8.85546875" style="2" customWidth="1"/>
    <col min="220" max="221" width="24.140625" style="2" customWidth="1"/>
    <col min="222" max="222" width="11" style="2" customWidth="1"/>
    <col min="223" max="223" width="10.140625" style="2" customWidth="1"/>
    <col min="224" max="225" width="14.28515625" style="2" customWidth="1"/>
    <col min="226" max="227" width="13.5703125" style="2" customWidth="1"/>
    <col min="228" max="228" width="10.28515625" style="2" customWidth="1"/>
    <col min="229" max="229" width="9.42578125" style="2" customWidth="1"/>
    <col min="230" max="230" width="12" style="2" customWidth="1"/>
    <col min="231" max="231" width="8.85546875" style="2" customWidth="1"/>
    <col min="232" max="232" width="10.7109375" style="2" customWidth="1"/>
    <col min="233" max="234" width="8.85546875" style="2" customWidth="1"/>
    <col min="235" max="235" width="15.140625" style="2" customWidth="1"/>
    <col min="236" max="236" width="10.7109375" style="2" customWidth="1"/>
    <col min="237" max="237" width="13" style="2" customWidth="1"/>
    <col min="238" max="238" width="19.7109375" style="2" customWidth="1"/>
    <col min="239" max="239" width="11.140625" style="2" customWidth="1"/>
    <col min="240" max="240" width="8.85546875" style="2" customWidth="1"/>
    <col min="241" max="241" width="11.85546875" style="2" customWidth="1"/>
    <col min="242" max="242" width="8.85546875" style="2" customWidth="1"/>
    <col min="243" max="243" width="12.42578125" style="2" customWidth="1"/>
    <col min="244" max="245" width="8.85546875" style="2" customWidth="1"/>
    <col min="246" max="246" width="16.7109375" style="2" customWidth="1"/>
    <col min="247" max="247" width="18" style="2" customWidth="1"/>
    <col min="248" max="248" width="17.85546875" style="2" customWidth="1"/>
    <col min="249" max="249" width="17.28515625" style="2" customWidth="1"/>
    <col min="250" max="250" width="10.42578125" style="2" customWidth="1"/>
    <col min="251" max="251" width="16" style="2" customWidth="1"/>
    <col min="252" max="252" width="14.7109375" style="2" customWidth="1"/>
    <col min="253" max="253" width="17.28515625" style="2" customWidth="1"/>
    <col min="254" max="254" width="11.7109375" style="2" customWidth="1"/>
    <col min="255" max="255" width="10.5703125" style="2" customWidth="1"/>
    <col min="256" max="257" width="8.85546875" style="2"/>
    <col min="258" max="258" width="19.85546875" style="2" customWidth="1"/>
    <col min="259" max="259" width="15.140625" style="2" customWidth="1"/>
    <col min="260" max="260" width="16.85546875" style="2" customWidth="1"/>
    <col min="261" max="263" width="8.85546875" style="2"/>
    <col min="264" max="264" width="11.140625" style="2" customWidth="1"/>
    <col min="265" max="474" width="8.85546875" style="2"/>
    <col min="475" max="475" width="8.85546875" style="2" customWidth="1"/>
    <col min="476" max="477" width="24.140625" style="2" customWidth="1"/>
    <col min="478" max="478" width="11" style="2" customWidth="1"/>
    <col min="479" max="479" width="10.140625" style="2" customWidth="1"/>
    <col min="480" max="481" width="14.28515625" style="2" customWidth="1"/>
    <col min="482" max="483" width="13.5703125" style="2" customWidth="1"/>
    <col min="484" max="484" width="10.28515625" style="2" customWidth="1"/>
    <col min="485" max="485" width="9.42578125" style="2" customWidth="1"/>
    <col min="486" max="486" width="12" style="2" customWidth="1"/>
    <col min="487" max="487" width="8.85546875" style="2" customWidth="1"/>
    <col min="488" max="488" width="10.7109375" style="2" customWidth="1"/>
    <col min="489" max="490" width="8.85546875" style="2" customWidth="1"/>
    <col min="491" max="491" width="15.140625" style="2" customWidth="1"/>
    <col min="492" max="492" width="10.7109375" style="2" customWidth="1"/>
    <col min="493" max="493" width="13" style="2" customWidth="1"/>
    <col min="494" max="494" width="19.7109375" style="2" customWidth="1"/>
    <col min="495" max="495" width="11.140625" style="2" customWidth="1"/>
    <col min="496" max="496" width="8.85546875" style="2" customWidth="1"/>
    <col min="497" max="497" width="11.85546875" style="2" customWidth="1"/>
    <col min="498" max="498" width="8.85546875" style="2" customWidth="1"/>
    <col min="499" max="499" width="12.42578125" style="2" customWidth="1"/>
    <col min="500" max="501" width="8.85546875" style="2" customWidth="1"/>
    <col min="502" max="502" width="16.7109375" style="2" customWidth="1"/>
    <col min="503" max="503" width="18" style="2" customWidth="1"/>
    <col min="504" max="504" width="17.85546875" style="2" customWidth="1"/>
    <col min="505" max="505" width="17.28515625" style="2" customWidth="1"/>
    <col min="506" max="506" width="10.42578125" style="2" customWidth="1"/>
    <col min="507" max="507" width="16" style="2" customWidth="1"/>
    <col min="508" max="508" width="14.7109375" style="2" customWidth="1"/>
    <col min="509" max="509" width="17.28515625" style="2" customWidth="1"/>
    <col min="510" max="510" width="11.7109375" style="2" customWidth="1"/>
    <col min="511" max="511" width="10.5703125" style="2" customWidth="1"/>
    <col min="512" max="513" width="8.85546875" style="2"/>
    <col min="514" max="514" width="19.85546875" style="2" customWidth="1"/>
    <col min="515" max="515" width="15.140625" style="2" customWidth="1"/>
    <col min="516" max="516" width="16.85546875" style="2" customWidth="1"/>
    <col min="517" max="519" width="8.85546875" style="2"/>
    <col min="520" max="520" width="11.140625" style="2" customWidth="1"/>
    <col min="521" max="730" width="8.85546875" style="2"/>
    <col min="731" max="731" width="8.85546875" style="2" customWidth="1"/>
    <col min="732" max="733" width="24.140625" style="2" customWidth="1"/>
    <col min="734" max="734" width="11" style="2" customWidth="1"/>
    <col min="735" max="735" width="10.140625" style="2" customWidth="1"/>
    <col min="736" max="737" width="14.28515625" style="2" customWidth="1"/>
    <col min="738" max="739" width="13.5703125" style="2" customWidth="1"/>
    <col min="740" max="740" width="10.28515625" style="2" customWidth="1"/>
    <col min="741" max="741" width="9.42578125" style="2" customWidth="1"/>
    <col min="742" max="742" width="12" style="2" customWidth="1"/>
    <col min="743" max="743" width="8.85546875" style="2" customWidth="1"/>
    <col min="744" max="744" width="10.7109375" style="2" customWidth="1"/>
    <col min="745" max="746" width="8.85546875" style="2" customWidth="1"/>
    <col min="747" max="747" width="15.140625" style="2" customWidth="1"/>
    <col min="748" max="748" width="10.7109375" style="2" customWidth="1"/>
    <col min="749" max="749" width="13" style="2" customWidth="1"/>
    <col min="750" max="750" width="19.7109375" style="2" customWidth="1"/>
    <col min="751" max="751" width="11.140625" style="2" customWidth="1"/>
    <col min="752" max="752" width="8.85546875" style="2" customWidth="1"/>
    <col min="753" max="753" width="11.85546875" style="2" customWidth="1"/>
    <col min="754" max="754" width="8.85546875" style="2" customWidth="1"/>
    <col min="755" max="755" width="12.42578125" style="2" customWidth="1"/>
    <col min="756" max="757" width="8.85546875" style="2" customWidth="1"/>
    <col min="758" max="758" width="16.7109375" style="2" customWidth="1"/>
    <col min="759" max="759" width="18" style="2" customWidth="1"/>
    <col min="760" max="760" width="17.85546875" style="2" customWidth="1"/>
    <col min="761" max="761" width="17.28515625" style="2" customWidth="1"/>
    <col min="762" max="762" width="10.42578125" style="2" customWidth="1"/>
    <col min="763" max="763" width="16" style="2" customWidth="1"/>
    <col min="764" max="764" width="14.7109375" style="2" customWidth="1"/>
    <col min="765" max="765" width="17.28515625" style="2" customWidth="1"/>
    <col min="766" max="766" width="11.7109375" style="2" customWidth="1"/>
    <col min="767" max="767" width="10.5703125" style="2" customWidth="1"/>
    <col min="768" max="769" width="8.85546875" style="2"/>
    <col min="770" max="770" width="19.85546875" style="2" customWidth="1"/>
    <col min="771" max="771" width="15.140625" style="2" customWidth="1"/>
    <col min="772" max="772" width="16.85546875" style="2" customWidth="1"/>
    <col min="773" max="775" width="8.85546875" style="2"/>
    <col min="776" max="776" width="11.140625" style="2" customWidth="1"/>
    <col min="777" max="986" width="8.85546875" style="2"/>
    <col min="987" max="987" width="8.85546875" style="2" customWidth="1"/>
    <col min="988" max="989" width="24.140625" style="2" customWidth="1"/>
    <col min="990" max="990" width="11" style="2" customWidth="1"/>
    <col min="991" max="991" width="10.140625" style="2" customWidth="1"/>
    <col min="992" max="993" width="14.28515625" style="2" customWidth="1"/>
    <col min="994" max="995" width="13.5703125" style="2" customWidth="1"/>
    <col min="996" max="996" width="10.28515625" style="2" customWidth="1"/>
    <col min="997" max="997" width="9.42578125" style="2" customWidth="1"/>
    <col min="998" max="998" width="12" style="2" customWidth="1"/>
    <col min="999" max="999" width="8.85546875" style="2" customWidth="1"/>
    <col min="1000" max="1000" width="10.7109375" style="2" customWidth="1"/>
    <col min="1001" max="1002" width="8.85546875" style="2" customWidth="1"/>
    <col min="1003" max="1003" width="15.140625" style="2" customWidth="1"/>
    <col min="1004" max="1004" width="10.7109375" style="2" customWidth="1"/>
    <col min="1005" max="1005" width="13" style="2" customWidth="1"/>
    <col min="1006" max="1006" width="19.7109375" style="2" customWidth="1"/>
    <col min="1007" max="1007" width="11.140625" style="2" customWidth="1"/>
    <col min="1008" max="1008" width="8.85546875" style="2" customWidth="1"/>
    <col min="1009" max="1009" width="11.85546875" style="2" customWidth="1"/>
    <col min="1010" max="1010" width="8.85546875" style="2" customWidth="1"/>
    <col min="1011" max="1011" width="12.42578125" style="2" customWidth="1"/>
    <col min="1012" max="1013" width="8.85546875" style="2" customWidth="1"/>
    <col min="1014" max="1014" width="16.7109375" style="2" customWidth="1"/>
    <col min="1015" max="1015" width="18" style="2" customWidth="1"/>
    <col min="1016" max="1016" width="17.85546875" style="2" customWidth="1"/>
    <col min="1017" max="1017" width="17.28515625" style="2" customWidth="1"/>
    <col min="1018" max="1018" width="10.42578125" style="2" customWidth="1"/>
    <col min="1019" max="1019" width="16" style="2" customWidth="1"/>
    <col min="1020" max="1020" width="14.7109375" style="2" customWidth="1"/>
    <col min="1021" max="1021" width="17.28515625" style="2" customWidth="1"/>
    <col min="1022" max="1022" width="11.7109375" style="2" customWidth="1"/>
    <col min="1023" max="1023" width="10.5703125" style="2" customWidth="1"/>
    <col min="1024" max="1025" width="8.85546875" style="2"/>
    <col min="1026" max="1026" width="19.85546875" style="2" customWidth="1"/>
    <col min="1027" max="1027" width="15.140625" style="2" customWidth="1"/>
    <col min="1028" max="1028" width="16.85546875" style="2" customWidth="1"/>
    <col min="1029" max="1031" width="8.85546875" style="2"/>
    <col min="1032" max="1032" width="11.140625" style="2" customWidth="1"/>
    <col min="1033" max="1242" width="8.85546875" style="2"/>
    <col min="1243" max="1243" width="8.85546875" style="2" customWidth="1"/>
    <col min="1244" max="1245" width="24.140625" style="2" customWidth="1"/>
    <col min="1246" max="1246" width="11" style="2" customWidth="1"/>
    <col min="1247" max="1247" width="10.140625" style="2" customWidth="1"/>
    <col min="1248" max="1249" width="14.28515625" style="2" customWidth="1"/>
    <col min="1250" max="1251" width="13.5703125" style="2" customWidth="1"/>
    <col min="1252" max="1252" width="10.28515625" style="2" customWidth="1"/>
    <col min="1253" max="1253" width="9.42578125" style="2" customWidth="1"/>
    <col min="1254" max="1254" width="12" style="2" customWidth="1"/>
    <col min="1255" max="1255" width="8.85546875" style="2" customWidth="1"/>
    <col min="1256" max="1256" width="10.7109375" style="2" customWidth="1"/>
    <col min="1257" max="1258" width="8.85546875" style="2" customWidth="1"/>
    <col min="1259" max="1259" width="15.140625" style="2" customWidth="1"/>
    <col min="1260" max="1260" width="10.7109375" style="2" customWidth="1"/>
    <col min="1261" max="1261" width="13" style="2" customWidth="1"/>
    <col min="1262" max="1262" width="19.7109375" style="2" customWidth="1"/>
    <col min="1263" max="1263" width="11.140625" style="2" customWidth="1"/>
    <col min="1264" max="1264" width="8.85546875" style="2" customWidth="1"/>
    <col min="1265" max="1265" width="11.85546875" style="2" customWidth="1"/>
    <col min="1266" max="1266" width="8.85546875" style="2" customWidth="1"/>
    <col min="1267" max="1267" width="12.42578125" style="2" customWidth="1"/>
    <col min="1268" max="1269" width="8.85546875" style="2" customWidth="1"/>
    <col min="1270" max="1270" width="16.7109375" style="2" customWidth="1"/>
    <col min="1271" max="1271" width="18" style="2" customWidth="1"/>
    <col min="1272" max="1272" width="17.85546875" style="2" customWidth="1"/>
    <col min="1273" max="1273" width="17.28515625" style="2" customWidth="1"/>
    <col min="1274" max="1274" width="10.42578125" style="2" customWidth="1"/>
    <col min="1275" max="1275" width="16" style="2" customWidth="1"/>
    <col min="1276" max="1276" width="14.7109375" style="2" customWidth="1"/>
    <col min="1277" max="1277" width="17.28515625" style="2" customWidth="1"/>
    <col min="1278" max="1278" width="11.7109375" style="2" customWidth="1"/>
    <col min="1279" max="1279" width="10.5703125" style="2" customWidth="1"/>
    <col min="1280" max="1281" width="8.85546875" style="2"/>
    <col min="1282" max="1282" width="19.85546875" style="2" customWidth="1"/>
    <col min="1283" max="1283" width="15.140625" style="2" customWidth="1"/>
    <col min="1284" max="1284" width="16.85546875" style="2" customWidth="1"/>
    <col min="1285" max="1287" width="8.85546875" style="2"/>
    <col min="1288" max="1288" width="11.140625" style="2" customWidth="1"/>
    <col min="1289" max="1498" width="8.85546875" style="2"/>
    <col min="1499" max="1499" width="8.85546875" style="2" customWidth="1"/>
    <col min="1500" max="1501" width="24.140625" style="2" customWidth="1"/>
    <col min="1502" max="1502" width="11" style="2" customWidth="1"/>
    <col min="1503" max="1503" width="10.140625" style="2" customWidth="1"/>
    <col min="1504" max="1505" width="14.28515625" style="2" customWidth="1"/>
    <col min="1506" max="1507" width="13.5703125" style="2" customWidth="1"/>
    <col min="1508" max="1508" width="10.28515625" style="2" customWidth="1"/>
    <col min="1509" max="1509" width="9.42578125" style="2" customWidth="1"/>
    <col min="1510" max="1510" width="12" style="2" customWidth="1"/>
    <col min="1511" max="1511" width="8.85546875" style="2" customWidth="1"/>
    <col min="1512" max="1512" width="10.7109375" style="2" customWidth="1"/>
    <col min="1513" max="1514" width="8.85546875" style="2" customWidth="1"/>
    <col min="1515" max="1515" width="15.140625" style="2" customWidth="1"/>
    <col min="1516" max="1516" width="10.7109375" style="2" customWidth="1"/>
    <col min="1517" max="1517" width="13" style="2" customWidth="1"/>
    <col min="1518" max="1518" width="19.7109375" style="2" customWidth="1"/>
    <col min="1519" max="1519" width="11.140625" style="2" customWidth="1"/>
    <col min="1520" max="1520" width="8.85546875" style="2" customWidth="1"/>
    <col min="1521" max="1521" width="11.85546875" style="2" customWidth="1"/>
    <col min="1522" max="1522" width="8.85546875" style="2" customWidth="1"/>
    <col min="1523" max="1523" width="12.42578125" style="2" customWidth="1"/>
    <col min="1524" max="1525" width="8.85546875" style="2" customWidth="1"/>
    <col min="1526" max="1526" width="16.7109375" style="2" customWidth="1"/>
    <col min="1527" max="1527" width="18" style="2" customWidth="1"/>
    <col min="1528" max="1528" width="17.85546875" style="2" customWidth="1"/>
    <col min="1529" max="1529" width="17.28515625" style="2" customWidth="1"/>
    <col min="1530" max="1530" width="10.42578125" style="2" customWidth="1"/>
    <col min="1531" max="1531" width="16" style="2" customWidth="1"/>
    <col min="1532" max="1532" width="14.7109375" style="2" customWidth="1"/>
    <col min="1533" max="1533" width="17.28515625" style="2" customWidth="1"/>
    <col min="1534" max="1534" width="11.7109375" style="2" customWidth="1"/>
    <col min="1535" max="1535" width="10.5703125" style="2" customWidth="1"/>
    <col min="1536" max="1537" width="8.85546875" style="2"/>
    <col min="1538" max="1538" width="19.85546875" style="2" customWidth="1"/>
    <col min="1539" max="1539" width="15.140625" style="2" customWidth="1"/>
    <col min="1540" max="1540" width="16.85546875" style="2" customWidth="1"/>
    <col min="1541" max="1543" width="8.85546875" style="2"/>
    <col min="1544" max="1544" width="11.140625" style="2" customWidth="1"/>
    <col min="1545" max="1754" width="8.85546875" style="2"/>
    <col min="1755" max="1755" width="8.85546875" style="2" customWidth="1"/>
    <col min="1756" max="1757" width="24.140625" style="2" customWidth="1"/>
    <col min="1758" max="1758" width="11" style="2" customWidth="1"/>
    <col min="1759" max="1759" width="10.140625" style="2" customWidth="1"/>
    <col min="1760" max="1761" width="14.28515625" style="2" customWidth="1"/>
    <col min="1762" max="1763" width="13.5703125" style="2" customWidth="1"/>
    <col min="1764" max="1764" width="10.28515625" style="2" customWidth="1"/>
    <col min="1765" max="1765" width="9.42578125" style="2" customWidth="1"/>
    <col min="1766" max="1766" width="12" style="2" customWidth="1"/>
    <col min="1767" max="1767" width="8.85546875" style="2" customWidth="1"/>
    <col min="1768" max="1768" width="10.7109375" style="2" customWidth="1"/>
    <col min="1769" max="1770" width="8.85546875" style="2" customWidth="1"/>
    <col min="1771" max="1771" width="15.140625" style="2" customWidth="1"/>
    <col min="1772" max="1772" width="10.7109375" style="2" customWidth="1"/>
    <col min="1773" max="1773" width="13" style="2" customWidth="1"/>
    <col min="1774" max="1774" width="19.7109375" style="2" customWidth="1"/>
    <col min="1775" max="1775" width="11.140625" style="2" customWidth="1"/>
    <col min="1776" max="1776" width="8.85546875" style="2" customWidth="1"/>
    <col min="1777" max="1777" width="11.85546875" style="2" customWidth="1"/>
    <col min="1778" max="1778" width="8.85546875" style="2" customWidth="1"/>
    <col min="1779" max="1779" width="12.42578125" style="2" customWidth="1"/>
    <col min="1780" max="1781" width="8.85546875" style="2" customWidth="1"/>
    <col min="1782" max="1782" width="16.7109375" style="2" customWidth="1"/>
    <col min="1783" max="1783" width="18" style="2" customWidth="1"/>
    <col min="1784" max="1784" width="17.85546875" style="2" customWidth="1"/>
    <col min="1785" max="1785" width="17.28515625" style="2" customWidth="1"/>
    <col min="1786" max="1786" width="10.42578125" style="2" customWidth="1"/>
    <col min="1787" max="1787" width="16" style="2" customWidth="1"/>
    <col min="1788" max="1788" width="14.7109375" style="2" customWidth="1"/>
    <col min="1789" max="1789" width="17.28515625" style="2" customWidth="1"/>
    <col min="1790" max="1790" width="11.7109375" style="2" customWidth="1"/>
    <col min="1791" max="1791" width="10.5703125" style="2" customWidth="1"/>
    <col min="1792" max="1793" width="8.85546875" style="2"/>
    <col min="1794" max="1794" width="19.85546875" style="2" customWidth="1"/>
    <col min="1795" max="1795" width="15.140625" style="2" customWidth="1"/>
    <col min="1796" max="1796" width="16.85546875" style="2" customWidth="1"/>
    <col min="1797" max="1799" width="8.85546875" style="2"/>
    <col min="1800" max="1800" width="11.140625" style="2" customWidth="1"/>
    <col min="1801" max="2010" width="8.85546875" style="2"/>
    <col min="2011" max="2011" width="8.85546875" style="2" customWidth="1"/>
    <col min="2012" max="2013" width="24.140625" style="2" customWidth="1"/>
    <col min="2014" max="2014" width="11" style="2" customWidth="1"/>
    <col min="2015" max="2015" width="10.140625" style="2" customWidth="1"/>
    <col min="2016" max="2017" width="14.28515625" style="2" customWidth="1"/>
    <col min="2018" max="2019" width="13.5703125" style="2" customWidth="1"/>
    <col min="2020" max="2020" width="10.28515625" style="2" customWidth="1"/>
    <col min="2021" max="2021" width="9.42578125" style="2" customWidth="1"/>
    <col min="2022" max="2022" width="12" style="2" customWidth="1"/>
    <col min="2023" max="2023" width="8.85546875" style="2" customWidth="1"/>
    <col min="2024" max="2024" width="10.7109375" style="2" customWidth="1"/>
    <col min="2025" max="2026" width="8.85546875" style="2" customWidth="1"/>
    <col min="2027" max="2027" width="15.140625" style="2" customWidth="1"/>
    <col min="2028" max="2028" width="10.7109375" style="2" customWidth="1"/>
    <col min="2029" max="2029" width="13" style="2" customWidth="1"/>
    <col min="2030" max="2030" width="19.7109375" style="2" customWidth="1"/>
    <col min="2031" max="2031" width="11.140625" style="2" customWidth="1"/>
    <col min="2032" max="2032" width="8.85546875" style="2" customWidth="1"/>
    <col min="2033" max="2033" width="11.85546875" style="2" customWidth="1"/>
    <col min="2034" max="2034" width="8.85546875" style="2" customWidth="1"/>
    <col min="2035" max="2035" width="12.42578125" style="2" customWidth="1"/>
    <col min="2036" max="2037" width="8.85546875" style="2" customWidth="1"/>
    <col min="2038" max="2038" width="16.7109375" style="2" customWidth="1"/>
    <col min="2039" max="2039" width="18" style="2" customWidth="1"/>
    <col min="2040" max="2040" width="17.85546875" style="2" customWidth="1"/>
    <col min="2041" max="2041" width="17.28515625" style="2" customWidth="1"/>
    <col min="2042" max="2042" width="10.42578125" style="2" customWidth="1"/>
    <col min="2043" max="2043" width="16" style="2" customWidth="1"/>
    <col min="2044" max="2044" width="14.7109375" style="2" customWidth="1"/>
    <col min="2045" max="2045" width="17.28515625" style="2" customWidth="1"/>
    <col min="2046" max="2046" width="11.7109375" style="2" customWidth="1"/>
    <col min="2047" max="2047" width="10.5703125" style="2" customWidth="1"/>
    <col min="2048" max="2049" width="8.85546875" style="2"/>
    <col min="2050" max="2050" width="19.85546875" style="2" customWidth="1"/>
    <col min="2051" max="2051" width="15.140625" style="2" customWidth="1"/>
    <col min="2052" max="2052" width="16.85546875" style="2" customWidth="1"/>
    <col min="2053" max="2055" width="8.85546875" style="2"/>
    <col min="2056" max="2056" width="11.140625" style="2" customWidth="1"/>
    <col min="2057" max="2266" width="8.85546875" style="2"/>
    <col min="2267" max="2267" width="8.85546875" style="2" customWidth="1"/>
    <col min="2268" max="2269" width="24.140625" style="2" customWidth="1"/>
    <col min="2270" max="2270" width="11" style="2" customWidth="1"/>
    <col min="2271" max="2271" width="10.140625" style="2" customWidth="1"/>
    <col min="2272" max="2273" width="14.28515625" style="2" customWidth="1"/>
    <col min="2274" max="2275" width="13.5703125" style="2" customWidth="1"/>
    <col min="2276" max="2276" width="10.28515625" style="2" customWidth="1"/>
    <col min="2277" max="2277" width="9.42578125" style="2" customWidth="1"/>
    <col min="2278" max="2278" width="12" style="2" customWidth="1"/>
    <col min="2279" max="2279" width="8.85546875" style="2" customWidth="1"/>
    <col min="2280" max="2280" width="10.7109375" style="2" customWidth="1"/>
    <col min="2281" max="2282" width="8.85546875" style="2" customWidth="1"/>
    <col min="2283" max="2283" width="15.140625" style="2" customWidth="1"/>
    <col min="2284" max="2284" width="10.7109375" style="2" customWidth="1"/>
    <col min="2285" max="2285" width="13" style="2" customWidth="1"/>
    <col min="2286" max="2286" width="19.7109375" style="2" customWidth="1"/>
    <col min="2287" max="2287" width="11.140625" style="2" customWidth="1"/>
    <col min="2288" max="2288" width="8.85546875" style="2" customWidth="1"/>
    <col min="2289" max="2289" width="11.85546875" style="2" customWidth="1"/>
    <col min="2290" max="2290" width="8.85546875" style="2" customWidth="1"/>
    <col min="2291" max="2291" width="12.42578125" style="2" customWidth="1"/>
    <col min="2292" max="2293" width="8.85546875" style="2" customWidth="1"/>
    <col min="2294" max="2294" width="16.7109375" style="2" customWidth="1"/>
    <col min="2295" max="2295" width="18" style="2" customWidth="1"/>
    <col min="2296" max="2296" width="17.85546875" style="2" customWidth="1"/>
    <col min="2297" max="2297" width="17.28515625" style="2" customWidth="1"/>
    <col min="2298" max="2298" width="10.42578125" style="2" customWidth="1"/>
    <col min="2299" max="2299" width="16" style="2" customWidth="1"/>
    <col min="2300" max="2300" width="14.7109375" style="2" customWidth="1"/>
    <col min="2301" max="2301" width="17.28515625" style="2" customWidth="1"/>
    <col min="2302" max="2302" width="11.7109375" style="2" customWidth="1"/>
    <col min="2303" max="2303" width="10.5703125" style="2" customWidth="1"/>
    <col min="2304" max="2305" width="8.85546875" style="2"/>
    <col min="2306" max="2306" width="19.85546875" style="2" customWidth="1"/>
    <col min="2307" max="2307" width="15.140625" style="2" customWidth="1"/>
    <col min="2308" max="2308" width="16.85546875" style="2" customWidth="1"/>
    <col min="2309" max="2311" width="8.85546875" style="2"/>
    <col min="2312" max="2312" width="11.140625" style="2" customWidth="1"/>
    <col min="2313" max="2522" width="8.85546875" style="2"/>
    <col min="2523" max="2523" width="8.85546875" style="2" customWidth="1"/>
    <col min="2524" max="2525" width="24.140625" style="2" customWidth="1"/>
    <col min="2526" max="2526" width="11" style="2" customWidth="1"/>
    <col min="2527" max="2527" width="10.140625" style="2" customWidth="1"/>
    <col min="2528" max="2529" width="14.28515625" style="2" customWidth="1"/>
    <col min="2530" max="2531" width="13.5703125" style="2" customWidth="1"/>
    <col min="2532" max="2532" width="10.28515625" style="2" customWidth="1"/>
    <col min="2533" max="2533" width="9.42578125" style="2" customWidth="1"/>
    <col min="2534" max="2534" width="12" style="2" customWidth="1"/>
    <col min="2535" max="2535" width="8.85546875" style="2" customWidth="1"/>
    <col min="2536" max="2536" width="10.7109375" style="2" customWidth="1"/>
    <col min="2537" max="2538" width="8.85546875" style="2" customWidth="1"/>
    <col min="2539" max="2539" width="15.140625" style="2" customWidth="1"/>
    <col min="2540" max="2540" width="10.7109375" style="2" customWidth="1"/>
    <col min="2541" max="2541" width="13" style="2" customWidth="1"/>
    <col min="2542" max="2542" width="19.7109375" style="2" customWidth="1"/>
    <col min="2543" max="2543" width="11.140625" style="2" customWidth="1"/>
    <col min="2544" max="2544" width="8.85546875" style="2" customWidth="1"/>
    <col min="2545" max="2545" width="11.85546875" style="2" customWidth="1"/>
    <col min="2546" max="2546" width="8.85546875" style="2" customWidth="1"/>
    <col min="2547" max="2547" width="12.42578125" style="2" customWidth="1"/>
    <col min="2548" max="2549" width="8.85546875" style="2" customWidth="1"/>
    <col min="2550" max="2550" width="16.7109375" style="2" customWidth="1"/>
    <col min="2551" max="2551" width="18" style="2" customWidth="1"/>
    <col min="2552" max="2552" width="17.85546875" style="2" customWidth="1"/>
    <col min="2553" max="2553" width="17.28515625" style="2" customWidth="1"/>
    <col min="2554" max="2554" width="10.42578125" style="2" customWidth="1"/>
    <col min="2555" max="2555" width="16" style="2" customWidth="1"/>
    <col min="2556" max="2556" width="14.7109375" style="2" customWidth="1"/>
    <col min="2557" max="2557" width="17.28515625" style="2" customWidth="1"/>
    <col min="2558" max="2558" width="11.7109375" style="2" customWidth="1"/>
    <col min="2559" max="2559" width="10.5703125" style="2" customWidth="1"/>
    <col min="2560" max="2561" width="8.85546875" style="2"/>
    <col min="2562" max="2562" width="19.85546875" style="2" customWidth="1"/>
    <col min="2563" max="2563" width="15.140625" style="2" customWidth="1"/>
    <col min="2564" max="2564" width="16.85546875" style="2" customWidth="1"/>
    <col min="2565" max="2567" width="8.85546875" style="2"/>
    <col min="2568" max="2568" width="11.140625" style="2" customWidth="1"/>
    <col min="2569" max="2778" width="8.85546875" style="2"/>
    <col min="2779" max="2779" width="8.85546875" style="2" customWidth="1"/>
    <col min="2780" max="2781" width="24.140625" style="2" customWidth="1"/>
    <col min="2782" max="2782" width="11" style="2" customWidth="1"/>
    <col min="2783" max="2783" width="10.140625" style="2" customWidth="1"/>
    <col min="2784" max="2785" width="14.28515625" style="2" customWidth="1"/>
    <col min="2786" max="2787" width="13.5703125" style="2" customWidth="1"/>
    <col min="2788" max="2788" width="10.28515625" style="2" customWidth="1"/>
    <col min="2789" max="2789" width="9.42578125" style="2" customWidth="1"/>
    <col min="2790" max="2790" width="12" style="2" customWidth="1"/>
    <col min="2791" max="2791" width="8.85546875" style="2" customWidth="1"/>
    <col min="2792" max="2792" width="10.7109375" style="2" customWidth="1"/>
    <col min="2793" max="2794" width="8.85546875" style="2" customWidth="1"/>
    <col min="2795" max="2795" width="15.140625" style="2" customWidth="1"/>
    <col min="2796" max="2796" width="10.7109375" style="2" customWidth="1"/>
    <col min="2797" max="2797" width="13" style="2" customWidth="1"/>
    <col min="2798" max="2798" width="19.7109375" style="2" customWidth="1"/>
    <col min="2799" max="2799" width="11.140625" style="2" customWidth="1"/>
    <col min="2800" max="2800" width="8.85546875" style="2" customWidth="1"/>
    <col min="2801" max="2801" width="11.85546875" style="2" customWidth="1"/>
    <col min="2802" max="2802" width="8.85546875" style="2" customWidth="1"/>
    <col min="2803" max="2803" width="12.42578125" style="2" customWidth="1"/>
    <col min="2804" max="2805" width="8.85546875" style="2" customWidth="1"/>
    <col min="2806" max="2806" width="16.7109375" style="2" customWidth="1"/>
    <col min="2807" max="2807" width="18" style="2" customWidth="1"/>
    <col min="2808" max="2808" width="17.85546875" style="2" customWidth="1"/>
    <col min="2809" max="2809" width="17.28515625" style="2" customWidth="1"/>
    <col min="2810" max="2810" width="10.42578125" style="2" customWidth="1"/>
    <col min="2811" max="2811" width="16" style="2" customWidth="1"/>
    <col min="2812" max="2812" width="14.7109375" style="2" customWidth="1"/>
    <col min="2813" max="2813" width="17.28515625" style="2" customWidth="1"/>
    <col min="2814" max="2814" width="11.7109375" style="2" customWidth="1"/>
    <col min="2815" max="2815" width="10.5703125" style="2" customWidth="1"/>
    <col min="2816" max="2817" width="8.85546875" style="2"/>
    <col min="2818" max="2818" width="19.85546875" style="2" customWidth="1"/>
    <col min="2819" max="2819" width="15.140625" style="2" customWidth="1"/>
    <col min="2820" max="2820" width="16.85546875" style="2" customWidth="1"/>
    <col min="2821" max="2823" width="8.85546875" style="2"/>
    <col min="2824" max="2824" width="11.140625" style="2" customWidth="1"/>
    <col min="2825" max="3034" width="8.85546875" style="2"/>
    <col min="3035" max="3035" width="8.85546875" style="2" customWidth="1"/>
    <col min="3036" max="3037" width="24.140625" style="2" customWidth="1"/>
    <col min="3038" max="3038" width="11" style="2" customWidth="1"/>
    <col min="3039" max="3039" width="10.140625" style="2" customWidth="1"/>
    <col min="3040" max="3041" width="14.28515625" style="2" customWidth="1"/>
    <col min="3042" max="3043" width="13.5703125" style="2" customWidth="1"/>
    <col min="3044" max="3044" width="10.28515625" style="2" customWidth="1"/>
    <col min="3045" max="3045" width="9.42578125" style="2" customWidth="1"/>
    <col min="3046" max="3046" width="12" style="2" customWidth="1"/>
    <col min="3047" max="3047" width="8.85546875" style="2" customWidth="1"/>
    <col min="3048" max="3048" width="10.7109375" style="2" customWidth="1"/>
    <col min="3049" max="3050" width="8.85546875" style="2" customWidth="1"/>
    <col min="3051" max="3051" width="15.140625" style="2" customWidth="1"/>
    <col min="3052" max="3052" width="10.7109375" style="2" customWidth="1"/>
    <col min="3053" max="3053" width="13" style="2" customWidth="1"/>
    <col min="3054" max="3054" width="19.7109375" style="2" customWidth="1"/>
    <col min="3055" max="3055" width="11.140625" style="2" customWidth="1"/>
    <col min="3056" max="3056" width="8.85546875" style="2" customWidth="1"/>
    <col min="3057" max="3057" width="11.85546875" style="2" customWidth="1"/>
    <col min="3058" max="3058" width="8.85546875" style="2" customWidth="1"/>
    <col min="3059" max="3059" width="12.42578125" style="2" customWidth="1"/>
    <col min="3060" max="3061" width="8.85546875" style="2" customWidth="1"/>
    <col min="3062" max="3062" width="16.7109375" style="2" customWidth="1"/>
    <col min="3063" max="3063" width="18" style="2" customWidth="1"/>
    <col min="3064" max="3064" width="17.85546875" style="2" customWidth="1"/>
    <col min="3065" max="3065" width="17.28515625" style="2" customWidth="1"/>
    <col min="3066" max="3066" width="10.42578125" style="2" customWidth="1"/>
    <col min="3067" max="3067" width="16" style="2" customWidth="1"/>
    <col min="3068" max="3068" width="14.7109375" style="2" customWidth="1"/>
    <col min="3069" max="3069" width="17.28515625" style="2" customWidth="1"/>
    <col min="3070" max="3070" width="11.7109375" style="2" customWidth="1"/>
    <col min="3071" max="3071" width="10.5703125" style="2" customWidth="1"/>
    <col min="3072" max="3073" width="8.85546875" style="2"/>
    <col min="3074" max="3074" width="19.85546875" style="2" customWidth="1"/>
    <col min="3075" max="3075" width="15.140625" style="2" customWidth="1"/>
    <col min="3076" max="3076" width="16.85546875" style="2" customWidth="1"/>
    <col min="3077" max="3079" width="8.85546875" style="2"/>
    <col min="3080" max="3080" width="11.140625" style="2" customWidth="1"/>
    <col min="3081" max="3290" width="8.85546875" style="2"/>
    <col min="3291" max="3291" width="8.85546875" style="2" customWidth="1"/>
    <col min="3292" max="3293" width="24.140625" style="2" customWidth="1"/>
    <col min="3294" max="3294" width="11" style="2" customWidth="1"/>
    <col min="3295" max="3295" width="10.140625" style="2" customWidth="1"/>
    <col min="3296" max="3297" width="14.28515625" style="2" customWidth="1"/>
    <col min="3298" max="3299" width="13.5703125" style="2" customWidth="1"/>
    <col min="3300" max="3300" width="10.28515625" style="2" customWidth="1"/>
    <col min="3301" max="3301" width="9.42578125" style="2" customWidth="1"/>
    <col min="3302" max="3302" width="12" style="2" customWidth="1"/>
    <col min="3303" max="3303" width="8.85546875" style="2" customWidth="1"/>
    <col min="3304" max="3304" width="10.7109375" style="2" customWidth="1"/>
    <col min="3305" max="3306" width="8.85546875" style="2" customWidth="1"/>
    <col min="3307" max="3307" width="15.140625" style="2" customWidth="1"/>
    <col min="3308" max="3308" width="10.7109375" style="2" customWidth="1"/>
    <col min="3309" max="3309" width="13" style="2" customWidth="1"/>
    <col min="3310" max="3310" width="19.7109375" style="2" customWidth="1"/>
    <col min="3311" max="3311" width="11.140625" style="2" customWidth="1"/>
    <col min="3312" max="3312" width="8.85546875" style="2" customWidth="1"/>
    <col min="3313" max="3313" width="11.85546875" style="2" customWidth="1"/>
    <col min="3314" max="3314" width="8.85546875" style="2" customWidth="1"/>
    <col min="3315" max="3315" width="12.42578125" style="2" customWidth="1"/>
    <col min="3316" max="3317" width="8.85546875" style="2" customWidth="1"/>
    <col min="3318" max="3318" width="16.7109375" style="2" customWidth="1"/>
    <col min="3319" max="3319" width="18" style="2" customWidth="1"/>
    <col min="3320" max="3320" width="17.85546875" style="2" customWidth="1"/>
    <col min="3321" max="3321" width="17.28515625" style="2" customWidth="1"/>
    <col min="3322" max="3322" width="10.42578125" style="2" customWidth="1"/>
    <col min="3323" max="3323" width="16" style="2" customWidth="1"/>
    <col min="3324" max="3324" width="14.7109375" style="2" customWidth="1"/>
    <col min="3325" max="3325" width="17.28515625" style="2" customWidth="1"/>
    <col min="3326" max="3326" width="11.7109375" style="2" customWidth="1"/>
    <col min="3327" max="3327" width="10.5703125" style="2" customWidth="1"/>
    <col min="3328" max="3329" width="8.85546875" style="2"/>
    <col min="3330" max="3330" width="19.85546875" style="2" customWidth="1"/>
    <col min="3331" max="3331" width="15.140625" style="2" customWidth="1"/>
    <col min="3332" max="3332" width="16.85546875" style="2" customWidth="1"/>
    <col min="3333" max="3335" width="8.85546875" style="2"/>
    <col min="3336" max="3336" width="11.140625" style="2" customWidth="1"/>
    <col min="3337" max="3546" width="8.85546875" style="2"/>
    <col min="3547" max="3547" width="8.85546875" style="2" customWidth="1"/>
    <col min="3548" max="3549" width="24.140625" style="2" customWidth="1"/>
    <col min="3550" max="3550" width="11" style="2" customWidth="1"/>
    <col min="3551" max="3551" width="10.140625" style="2" customWidth="1"/>
    <col min="3552" max="3553" width="14.28515625" style="2" customWidth="1"/>
    <col min="3554" max="3555" width="13.5703125" style="2" customWidth="1"/>
    <col min="3556" max="3556" width="10.28515625" style="2" customWidth="1"/>
    <col min="3557" max="3557" width="9.42578125" style="2" customWidth="1"/>
    <col min="3558" max="3558" width="12" style="2" customWidth="1"/>
    <col min="3559" max="3559" width="8.85546875" style="2" customWidth="1"/>
    <col min="3560" max="3560" width="10.7109375" style="2" customWidth="1"/>
    <col min="3561" max="3562" width="8.85546875" style="2" customWidth="1"/>
    <col min="3563" max="3563" width="15.140625" style="2" customWidth="1"/>
    <col min="3564" max="3564" width="10.7109375" style="2" customWidth="1"/>
    <col min="3565" max="3565" width="13" style="2" customWidth="1"/>
    <col min="3566" max="3566" width="19.7109375" style="2" customWidth="1"/>
    <col min="3567" max="3567" width="11.140625" style="2" customWidth="1"/>
    <col min="3568" max="3568" width="8.85546875" style="2" customWidth="1"/>
    <col min="3569" max="3569" width="11.85546875" style="2" customWidth="1"/>
    <col min="3570" max="3570" width="8.85546875" style="2" customWidth="1"/>
    <col min="3571" max="3571" width="12.42578125" style="2" customWidth="1"/>
    <col min="3572" max="3573" width="8.85546875" style="2" customWidth="1"/>
    <col min="3574" max="3574" width="16.7109375" style="2" customWidth="1"/>
    <col min="3575" max="3575" width="18" style="2" customWidth="1"/>
    <col min="3576" max="3576" width="17.85546875" style="2" customWidth="1"/>
    <col min="3577" max="3577" width="17.28515625" style="2" customWidth="1"/>
    <col min="3578" max="3578" width="10.42578125" style="2" customWidth="1"/>
    <col min="3579" max="3579" width="16" style="2" customWidth="1"/>
    <col min="3580" max="3580" width="14.7109375" style="2" customWidth="1"/>
    <col min="3581" max="3581" width="17.28515625" style="2" customWidth="1"/>
    <col min="3582" max="3582" width="11.7109375" style="2" customWidth="1"/>
    <col min="3583" max="3583" width="10.5703125" style="2" customWidth="1"/>
    <col min="3584" max="3585" width="8.85546875" style="2"/>
    <col min="3586" max="3586" width="19.85546875" style="2" customWidth="1"/>
    <col min="3587" max="3587" width="15.140625" style="2" customWidth="1"/>
    <col min="3588" max="3588" width="16.85546875" style="2" customWidth="1"/>
    <col min="3589" max="3591" width="8.85546875" style="2"/>
    <col min="3592" max="3592" width="11.140625" style="2" customWidth="1"/>
    <col min="3593" max="3802" width="8.85546875" style="2"/>
    <col min="3803" max="3803" width="8.85546875" style="2" customWidth="1"/>
    <col min="3804" max="3805" width="24.140625" style="2" customWidth="1"/>
    <col min="3806" max="3806" width="11" style="2" customWidth="1"/>
    <col min="3807" max="3807" width="10.140625" style="2" customWidth="1"/>
    <col min="3808" max="3809" width="14.28515625" style="2" customWidth="1"/>
    <col min="3810" max="3811" width="13.5703125" style="2" customWidth="1"/>
    <col min="3812" max="3812" width="10.28515625" style="2" customWidth="1"/>
    <col min="3813" max="3813" width="9.42578125" style="2" customWidth="1"/>
    <col min="3814" max="3814" width="12" style="2" customWidth="1"/>
    <col min="3815" max="3815" width="8.85546875" style="2" customWidth="1"/>
    <col min="3816" max="3816" width="10.7109375" style="2" customWidth="1"/>
    <col min="3817" max="3818" width="8.85546875" style="2" customWidth="1"/>
    <col min="3819" max="3819" width="15.140625" style="2" customWidth="1"/>
    <col min="3820" max="3820" width="10.7109375" style="2" customWidth="1"/>
    <col min="3821" max="3821" width="13" style="2" customWidth="1"/>
    <col min="3822" max="3822" width="19.7109375" style="2" customWidth="1"/>
    <col min="3823" max="3823" width="11.140625" style="2" customWidth="1"/>
    <col min="3824" max="3824" width="8.85546875" style="2" customWidth="1"/>
    <col min="3825" max="3825" width="11.85546875" style="2" customWidth="1"/>
    <col min="3826" max="3826" width="8.85546875" style="2" customWidth="1"/>
    <col min="3827" max="3827" width="12.42578125" style="2" customWidth="1"/>
    <col min="3828" max="3829" width="8.85546875" style="2" customWidth="1"/>
    <col min="3830" max="3830" width="16.7109375" style="2" customWidth="1"/>
    <col min="3831" max="3831" width="18" style="2" customWidth="1"/>
    <col min="3832" max="3832" width="17.85546875" style="2" customWidth="1"/>
    <col min="3833" max="3833" width="17.28515625" style="2" customWidth="1"/>
    <col min="3834" max="3834" width="10.42578125" style="2" customWidth="1"/>
    <col min="3835" max="3835" width="16" style="2" customWidth="1"/>
    <col min="3836" max="3836" width="14.7109375" style="2" customWidth="1"/>
    <col min="3837" max="3837" width="17.28515625" style="2" customWidth="1"/>
    <col min="3838" max="3838" width="11.7109375" style="2" customWidth="1"/>
    <col min="3839" max="3839" width="10.5703125" style="2" customWidth="1"/>
    <col min="3840" max="3841" width="8.85546875" style="2"/>
    <col min="3842" max="3842" width="19.85546875" style="2" customWidth="1"/>
    <col min="3843" max="3843" width="15.140625" style="2" customWidth="1"/>
    <col min="3844" max="3844" width="16.85546875" style="2" customWidth="1"/>
    <col min="3845" max="3847" width="8.85546875" style="2"/>
    <col min="3848" max="3848" width="11.140625" style="2" customWidth="1"/>
    <col min="3849" max="4058" width="8.85546875" style="2"/>
    <col min="4059" max="4059" width="8.85546875" style="2" customWidth="1"/>
    <col min="4060" max="4061" width="24.140625" style="2" customWidth="1"/>
    <col min="4062" max="4062" width="11" style="2" customWidth="1"/>
    <col min="4063" max="4063" width="10.140625" style="2" customWidth="1"/>
    <col min="4064" max="4065" width="14.28515625" style="2" customWidth="1"/>
    <col min="4066" max="4067" width="13.5703125" style="2" customWidth="1"/>
    <col min="4068" max="4068" width="10.28515625" style="2" customWidth="1"/>
    <col min="4069" max="4069" width="9.42578125" style="2" customWidth="1"/>
    <col min="4070" max="4070" width="12" style="2" customWidth="1"/>
    <col min="4071" max="4071" width="8.85546875" style="2" customWidth="1"/>
    <col min="4072" max="4072" width="10.7109375" style="2" customWidth="1"/>
    <col min="4073" max="4074" width="8.85546875" style="2" customWidth="1"/>
    <col min="4075" max="4075" width="15.140625" style="2" customWidth="1"/>
    <col min="4076" max="4076" width="10.7109375" style="2" customWidth="1"/>
    <col min="4077" max="4077" width="13" style="2" customWidth="1"/>
    <col min="4078" max="4078" width="19.7109375" style="2" customWidth="1"/>
    <col min="4079" max="4079" width="11.140625" style="2" customWidth="1"/>
    <col min="4080" max="4080" width="8.85546875" style="2" customWidth="1"/>
    <col min="4081" max="4081" width="11.85546875" style="2" customWidth="1"/>
    <col min="4082" max="4082" width="8.85546875" style="2" customWidth="1"/>
    <col min="4083" max="4083" width="12.42578125" style="2" customWidth="1"/>
    <col min="4084" max="4085" width="8.85546875" style="2" customWidth="1"/>
    <col min="4086" max="4086" width="16.7109375" style="2" customWidth="1"/>
    <col min="4087" max="4087" width="18" style="2" customWidth="1"/>
    <col min="4088" max="4088" width="17.85546875" style="2" customWidth="1"/>
    <col min="4089" max="4089" width="17.28515625" style="2" customWidth="1"/>
    <col min="4090" max="4090" width="10.42578125" style="2" customWidth="1"/>
    <col min="4091" max="4091" width="16" style="2" customWidth="1"/>
    <col min="4092" max="4092" width="14.7109375" style="2" customWidth="1"/>
    <col min="4093" max="4093" width="17.28515625" style="2" customWidth="1"/>
    <col min="4094" max="4094" width="11.7109375" style="2" customWidth="1"/>
    <col min="4095" max="4095" width="10.5703125" style="2" customWidth="1"/>
    <col min="4096" max="4097" width="8.85546875" style="2"/>
    <col min="4098" max="4098" width="19.85546875" style="2" customWidth="1"/>
    <col min="4099" max="4099" width="15.140625" style="2" customWidth="1"/>
    <col min="4100" max="4100" width="16.85546875" style="2" customWidth="1"/>
    <col min="4101" max="4103" width="8.85546875" style="2"/>
    <col min="4104" max="4104" width="11.140625" style="2" customWidth="1"/>
    <col min="4105" max="4314" width="8.85546875" style="2"/>
    <col min="4315" max="4315" width="8.85546875" style="2" customWidth="1"/>
    <col min="4316" max="4317" width="24.140625" style="2" customWidth="1"/>
    <col min="4318" max="4318" width="11" style="2" customWidth="1"/>
    <col min="4319" max="4319" width="10.140625" style="2" customWidth="1"/>
    <col min="4320" max="4321" width="14.28515625" style="2" customWidth="1"/>
    <col min="4322" max="4323" width="13.5703125" style="2" customWidth="1"/>
    <col min="4324" max="4324" width="10.28515625" style="2" customWidth="1"/>
    <col min="4325" max="4325" width="9.42578125" style="2" customWidth="1"/>
    <col min="4326" max="4326" width="12" style="2" customWidth="1"/>
    <col min="4327" max="4327" width="8.85546875" style="2" customWidth="1"/>
    <col min="4328" max="4328" width="10.7109375" style="2" customWidth="1"/>
    <col min="4329" max="4330" width="8.85546875" style="2" customWidth="1"/>
    <col min="4331" max="4331" width="15.140625" style="2" customWidth="1"/>
    <col min="4332" max="4332" width="10.7109375" style="2" customWidth="1"/>
    <col min="4333" max="4333" width="13" style="2" customWidth="1"/>
    <col min="4334" max="4334" width="19.7109375" style="2" customWidth="1"/>
    <col min="4335" max="4335" width="11.140625" style="2" customWidth="1"/>
    <col min="4336" max="4336" width="8.85546875" style="2" customWidth="1"/>
    <col min="4337" max="4337" width="11.85546875" style="2" customWidth="1"/>
    <col min="4338" max="4338" width="8.85546875" style="2" customWidth="1"/>
    <col min="4339" max="4339" width="12.42578125" style="2" customWidth="1"/>
    <col min="4340" max="4341" width="8.85546875" style="2" customWidth="1"/>
    <col min="4342" max="4342" width="16.7109375" style="2" customWidth="1"/>
    <col min="4343" max="4343" width="18" style="2" customWidth="1"/>
    <col min="4344" max="4344" width="17.85546875" style="2" customWidth="1"/>
    <col min="4345" max="4345" width="17.28515625" style="2" customWidth="1"/>
    <col min="4346" max="4346" width="10.42578125" style="2" customWidth="1"/>
    <col min="4347" max="4347" width="16" style="2" customWidth="1"/>
    <col min="4348" max="4348" width="14.7109375" style="2" customWidth="1"/>
    <col min="4349" max="4349" width="17.28515625" style="2" customWidth="1"/>
    <col min="4350" max="4350" width="11.7109375" style="2" customWidth="1"/>
    <col min="4351" max="4351" width="10.5703125" style="2" customWidth="1"/>
    <col min="4352" max="4353" width="8.85546875" style="2"/>
    <col min="4354" max="4354" width="19.85546875" style="2" customWidth="1"/>
    <col min="4355" max="4355" width="15.140625" style="2" customWidth="1"/>
    <col min="4356" max="4356" width="16.85546875" style="2" customWidth="1"/>
    <col min="4357" max="4359" width="8.85546875" style="2"/>
    <col min="4360" max="4360" width="11.140625" style="2" customWidth="1"/>
    <col min="4361" max="4570" width="8.85546875" style="2"/>
    <col min="4571" max="4571" width="8.85546875" style="2" customWidth="1"/>
    <col min="4572" max="4573" width="24.140625" style="2" customWidth="1"/>
    <col min="4574" max="4574" width="11" style="2" customWidth="1"/>
    <col min="4575" max="4575" width="10.140625" style="2" customWidth="1"/>
    <col min="4576" max="4577" width="14.28515625" style="2" customWidth="1"/>
    <col min="4578" max="4579" width="13.5703125" style="2" customWidth="1"/>
    <col min="4580" max="4580" width="10.28515625" style="2" customWidth="1"/>
    <col min="4581" max="4581" width="9.42578125" style="2" customWidth="1"/>
    <col min="4582" max="4582" width="12" style="2" customWidth="1"/>
    <col min="4583" max="4583" width="8.85546875" style="2" customWidth="1"/>
    <col min="4584" max="4584" width="10.7109375" style="2" customWidth="1"/>
    <col min="4585" max="4586" width="8.85546875" style="2" customWidth="1"/>
    <col min="4587" max="4587" width="15.140625" style="2" customWidth="1"/>
    <col min="4588" max="4588" width="10.7109375" style="2" customWidth="1"/>
    <col min="4589" max="4589" width="13" style="2" customWidth="1"/>
    <col min="4590" max="4590" width="19.7109375" style="2" customWidth="1"/>
    <col min="4591" max="4591" width="11.140625" style="2" customWidth="1"/>
    <col min="4592" max="4592" width="8.85546875" style="2" customWidth="1"/>
    <col min="4593" max="4593" width="11.85546875" style="2" customWidth="1"/>
    <col min="4594" max="4594" width="8.85546875" style="2" customWidth="1"/>
    <col min="4595" max="4595" width="12.42578125" style="2" customWidth="1"/>
    <col min="4596" max="4597" width="8.85546875" style="2" customWidth="1"/>
    <col min="4598" max="4598" width="16.7109375" style="2" customWidth="1"/>
    <col min="4599" max="4599" width="18" style="2" customWidth="1"/>
    <col min="4600" max="4600" width="17.85546875" style="2" customWidth="1"/>
    <col min="4601" max="4601" width="17.28515625" style="2" customWidth="1"/>
    <col min="4602" max="4602" width="10.42578125" style="2" customWidth="1"/>
    <col min="4603" max="4603" width="16" style="2" customWidth="1"/>
    <col min="4604" max="4604" width="14.7109375" style="2" customWidth="1"/>
    <col min="4605" max="4605" width="17.28515625" style="2" customWidth="1"/>
    <col min="4606" max="4606" width="11.7109375" style="2" customWidth="1"/>
    <col min="4607" max="4607" width="10.5703125" style="2" customWidth="1"/>
    <col min="4608" max="4609" width="8.85546875" style="2"/>
    <col min="4610" max="4610" width="19.85546875" style="2" customWidth="1"/>
    <col min="4611" max="4611" width="15.140625" style="2" customWidth="1"/>
    <col min="4612" max="4612" width="16.85546875" style="2" customWidth="1"/>
    <col min="4613" max="4615" width="8.85546875" style="2"/>
    <col min="4616" max="4616" width="11.140625" style="2" customWidth="1"/>
    <col min="4617" max="4826" width="8.85546875" style="2"/>
    <col min="4827" max="4827" width="8.85546875" style="2" customWidth="1"/>
    <col min="4828" max="4829" width="24.140625" style="2" customWidth="1"/>
    <col min="4830" max="4830" width="11" style="2" customWidth="1"/>
    <col min="4831" max="4831" width="10.140625" style="2" customWidth="1"/>
    <col min="4832" max="4833" width="14.28515625" style="2" customWidth="1"/>
    <col min="4834" max="4835" width="13.5703125" style="2" customWidth="1"/>
    <col min="4836" max="4836" width="10.28515625" style="2" customWidth="1"/>
    <col min="4837" max="4837" width="9.42578125" style="2" customWidth="1"/>
    <col min="4838" max="4838" width="12" style="2" customWidth="1"/>
    <col min="4839" max="4839" width="8.85546875" style="2" customWidth="1"/>
    <col min="4840" max="4840" width="10.7109375" style="2" customWidth="1"/>
    <col min="4841" max="4842" width="8.85546875" style="2" customWidth="1"/>
    <col min="4843" max="4843" width="15.140625" style="2" customWidth="1"/>
    <col min="4844" max="4844" width="10.7109375" style="2" customWidth="1"/>
    <col min="4845" max="4845" width="13" style="2" customWidth="1"/>
    <col min="4846" max="4846" width="19.7109375" style="2" customWidth="1"/>
    <col min="4847" max="4847" width="11.140625" style="2" customWidth="1"/>
    <col min="4848" max="4848" width="8.85546875" style="2" customWidth="1"/>
    <col min="4849" max="4849" width="11.85546875" style="2" customWidth="1"/>
    <col min="4850" max="4850" width="8.85546875" style="2" customWidth="1"/>
    <col min="4851" max="4851" width="12.42578125" style="2" customWidth="1"/>
    <col min="4852" max="4853" width="8.85546875" style="2" customWidth="1"/>
    <col min="4854" max="4854" width="16.7109375" style="2" customWidth="1"/>
    <col min="4855" max="4855" width="18" style="2" customWidth="1"/>
    <col min="4856" max="4856" width="17.85546875" style="2" customWidth="1"/>
    <col min="4857" max="4857" width="17.28515625" style="2" customWidth="1"/>
    <col min="4858" max="4858" width="10.42578125" style="2" customWidth="1"/>
    <col min="4859" max="4859" width="16" style="2" customWidth="1"/>
    <col min="4860" max="4860" width="14.7109375" style="2" customWidth="1"/>
    <col min="4861" max="4861" width="17.28515625" style="2" customWidth="1"/>
    <col min="4862" max="4862" width="11.7109375" style="2" customWidth="1"/>
    <col min="4863" max="4863" width="10.5703125" style="2" customWidth="1"/>
    <col min="4864" max="4865" width="8.85546875" style="2"/>
    <col min="4866" max="4866" width="19.85546875" style="2" customWidth="1"/>
    <col min="4867" max="4867" width="15.140625" style="2" customWidth="1"/>
    <col min="4868" max="4868" width="16.85546875" style="2" customWidth="1"/>
    <col min="4869" max="4871" width="8.85546875" style="2"/>
    <col min="4872" max="4872" width="11.140625" style="2" customWidth="1"/>
    <col min="4873" max="5082" width="8.85546875" style="2"/>
    <col min="5083" max="5083" width="8.85546875" style="2" customWidth="1"/>
    <col min="5084" max="5085" width="24.140625" style="2" customWidth="1"/>
    <col min="5086" max="5086" width="11" style="2" customWidth="1"/>
    <col min="5087" max="5087" width="10.140625" style="2" customWidth="1"/>
    <col min="5088" max="5089" width="14.28515625" style="2" customWidth="1"/>
    <col min="5090" max="5091" width="13.5703125" style="2" customWidth="1"/>
    <col min="5092" max="5092" width="10.28515625" style="2" customWidth="1"/>
    <col min="5093" max="5093" width="9.42578125" style="2" customWidth="1"/>
    <col min="5094" max="5094" width="12" style="2" customWidth="1"/>
    <col min="5095" max="5095" width="8.85546875" style="2" customWidth="1"/>
    <col min="5096" max="5096" width="10.7109375" style="2" customWidth="1"/>
    <col min="5097" max="5098" width="8.85546875" style="2" customWidth="1"/>
    <col min="5099" max="5099" width="15.140625" style="2" customWidth="1"/>
    <col min="5100" max="5100" width="10.7109375" style="2" customWidth="1"/>
    <col min="5101" max="5101" width="13" style="2" customWidth="1"/>
    <col min="5102" max="5102" width="19.7109375" style="2" customWidth="1"/>
    <col min="5103" max="5103" width="11.140625" style="2" customWidth="1"/>
    <col min="5104" max="5104" width="8.85546875" style="2" customWidth="1"/>
    <col min="5105" max="5105" width="11.85546875" style="2" customWidth="1"/>
    <col min="5106" max="5106" width="8.85546875" style="2" customWidth="1"/>
    <col min="5107" max="5107" width="12.42578125" style="2" customWidth="1"/>
    <col min="5108" max="5109" width="8.85546875" style="2" customWidth="1"/>
    <col min="5110" max="5110" width="16.7109375" style="2" customWidth="1"/>
    <col min="5111" max="5111" width="18" style="2" customWidth="1"/>
    <col min="5112" max="5112" width="17.85546875" style="2" customWidth="1"/>
    <col min="5113" max="5113" width="17.28515625" style="2" customWidth="1"/>
    <col min="5114" max="5114" width="10.42578125" style="2" customWidth="1"/>
    <col min="5115" max="5115" width="16" style="2" customWidth="1"/>
    <col min="5116" max="5116" width="14.7109375" style="2" customWidth="1"/>
    <col min="5117" max="5117" width="17.28515625" style="2" customWidth="1"/>
    <col min="5118" max="5118" width="11.7109375" style="2" customWidth="1"/>
    <col min="5119" max="5119" width="10.5703125" style="2" customWidth="1"/>
    <col min="5120" max="5121" width="8.85546875" style="2"/>
    <col min="5122" max="5122" width="19.85546875" style="2" customWidth="1"/>
    <col min="5123" max="5123" width="15.140625" style="2" customWidth="1"/>
    <col min="5124" max="5124" width="16.85546875" style="2" customWidth="1"/>
    <col min="5125" max="5127" width="8.85546875" style="2"/>
    <col min="5128" max="5128" width="11.140625" style="2" customWidth="1"/>
    <col min="5129" max="5338" width="8.85546875" style="2"/>
    <col min="5339" max="5339" width="8.85546875" style="2" customWidth="1"/>
    <col min="5340" max="5341" width="24.140625" style="2" customWidth="1"/>
    <col min="5342" max="5342" width="11" style="2" customWidth="1"/>
    <col min="5343" max="5343" width="10.140625" style="2" customWidth="1"/>
    <col min="5344" max="5345" width="14.28515625" style="2" customWidth="1"/>
    <col min="5346" max="5347" width="13.5703125" style="2" customWidth="1"/>
    <col min="5348" max="5348" width="10.28515625" style="2" customWidth="1"/>
    <col min="5349" max="5349" width="9.42578125" style="2" customWidth="1"/>
    <col min="5350" max="5350" width="12" style="2" customWidth="1"/>
    <col min="5351" max="5351" width="8.85546875" style="2" customWidth="1"/>
    <col min="5352" max="5352" width="10.7109375" style="2" customWidth="1"/>
    <col min="5353" max="5354" width="8.85546875" style="2" customWidth="1"/>
    <col min="5355" max="5355" width="15.140625" style="2" customWidth="1"/>
    <col min="5356" max="5356" width="10.7109375" style="2" customWidth="1"/>
    <col min="5357" max="5357" width="13" style="2" customWidth="1"/>
    <col min="5358" max="5358" width="19.7109375" style="2" customWidth="1"/>
    <col min="5359" max="5359" width="11.140625" style="2" customWidth="1"/>
    <col min="5360" max="5360" width="8.85546875" style="2" customWidth="1"/>
    <col min="5361" max="5361" width="11.85546875" style="2" customWidth="1"/>
    <col min="5362" max="5362" width="8.85546875" style="2" customWidth="1"/>
    <col min="5363" max="5363" width="12.42578125" style="2" customWidth="1"/>
    <col min="5364" max="5365" width="8.85546875" style="2" customWidth="1"/>
    <col min="5366" max="5366" width="16.7109375" style="2" customWidth="1"/>
    <col min="5367" max="5367" width="18" style="2" customWidth="1"/>
    <col min="5368" max="5368" width="17.85546875" style="2" customWidth="1"/>
    <col min="5369" max="5369" width="17.28515625" style="2" customWidth="1"/>
    <col min="5370" max="5370" width="10.42578125" style="2" customWidth="1"/>
    <col min="5371" max="5371" width="16" style="2" customWidth="1"/>
    <col min="5372" max="5372" width="14.7109375" style="2" customWidth="1"/>
    <col min="5373" max="5373" width="17.28515625" style="2" customWidth="1"/>
    <col min="5374" max="5374" width="11.7109375" style="2" customWidth="1"/>
    <col min="5375" max="5375" width="10.5703125" style="2" customWidth="1"/>
    <col min="5376" max="5377" width="8.85546875" style="2"/>
    <col min="5378" max="5378" width="19.85546875" style="2" customWidth="1"/>
    <col min="5379" max="5379" width="15.140625" style="2" customWidth="1"/>
    <col min="5380" max="5380" width="16.85546875" style="2" customWidth="1"/>
    <col min="5381" max="5383" width="8.85546875" style="2"/>
    <col min="5384" max="5384" width="11.140625" style="2" customWidth="1"/>
    <col min="5385" max="5594" width="8.85546875" style="2"/>
    <col min="5595" max="5595" width="8.85546875" style="2" customWidth="1"/>
    <col min="5596" max="5597" width="24.140625" style="2" customWidth="1"/>
    <col min="5598" max="5598" width="11" style="2" customWidth="1"/>
    <col min="5599" max="5599" width="10.140625" style="2" customWidth="1"/>
    <col min="5600" max="5601" width="14.28515625" style="2" customWidth="1"/>
    <col min="5602" max="5603" width="13.5703125" style="2" customWidth="1"/>
    <col min="5604" max="5604" width="10.28515625" style="2" customWidth="1"/>
    <col min="5605" max="5605" width="9.42578125" style="2" customWidth="1"/>
    <col min="5606" max="5606" width="12" style="2" customWidth="1"/>
    <col min="5607" max="5607" width="8.85546875" style="2" customWidth="1"/>
    <col min="5608" max="5608" width="10.7109375" style="2" customWidth="1"/>
    <col min="5609" max="5610" width="8.85546875" style="2" customWidth="1"/>
    <col min="5611" max="5611" width="15.140625" style="2" customWidth="1"/>
    <col min="5612" max="5612" width="10.7109375" style="2" customWidth="1"/>
    <col min="5613" max="5613" width="13" style="2" customWidth="1"/>
    <col min="5614" max="5614" width="19.7109375" style="2" customWidth="1"/>
    <col min="5615" max="5615" width="11.140625" style="2" customWidth="1"/>
    <col min="5616" max="5616" width="8.85546875" style="2" customWidth="1"/>
    <col min="5617" max="5617" width="11.85546875" style="2" customWidth="1"/>
    <col min="5618" max="5618" width="8.85546875" style="2" customWidth="1"/>
    <col min="5619" max="5619" width="12.42578125" style="2" customWidth="1"/>
    <col min="5620" max="5621" width="8.85546875" style="2" customWidth="1"/>
    <col min="5622" max="5622" width="16.7109375" style="2" customWidth="1"/>
    <col min="5623" max="5623" width="18" style="2" customWidth="1"/>
    <col min="5624" max="5624" width="17.85546875" style="2" customWidth="1"/>
    <col min="5625" max="5625" width="17.28515625" style="2" customWidth="1"/>
    <col min="5626" max="5626" width="10.42578125" style="2" customWidth="1"/>
    <col min="5627" max="5627" width="16" style="2" customWidth="1"/>
    <col min="5628" max="5628" width="14.7109375" style="2" customWidth="1"/>
    <col min="5629" max="5629" width="17.28515625" style="2" customWidth="1"/>
    <col min="5630" max="5630" width="11.7109375" style="2" customWidth="1"/>
    <col min="5631" max="5631" width="10.5703125" style="2" customWidth="1"/>
    <col min="5632" max="5633" width="8.85546875" style="2"/>
    <col min="5634" max="5634" width="19.85546875" style="2" customWidth="1"/>
    <col min="5635" max="5635" width="15.140625" style="2" customWidth="1"/>
    <col min="5636" max="5636" width="16.85546875" style="2" customWidth="1"/>
    <col min="5637" max="5639" width="8.85546875" style="2"/>
    <col min="5640" max="5640" width="11.140625" style="2" customWidth="1"/>
    <col min="5641" max="5850" width="8.85546875" style="2"/>
    <col min="5851" max="5851" width="8.85546875" style="2" customWidth="1"/>
    <col min="5852" max="5853" width="24.140625" style="2" customWidth="1"/>
    <col min="5854" max="5854" width="11" style="2" customWidth="1"/>
    <col min="5855" max="5855" width="10.140625" style="2" customWidth="1"/>
    <col min="5856" max="5857" width="14.28515625" style="2" customWidth="1"/>
    <col min="5858" max="5859" width="13.5703125" style="2" customWidth="1"/>
    <col min="5860" max="5860" width="10.28515625" style="2" customWidth="1"/>
    <col min="5861" max="5861" width="9.42578125" style="2" customWidth="1"/>
    <col min="5862" max="5862" width="12" style="2" customWidth="1"/>
    <col min="5863" max="5863" width="8.85546875" style="2" customWidth="1"/>
    <col min="5864" max="5864" width="10.7109375" style="2" customWidth="1"/>
    <col min="5865" max="5866" width="8.85546875" style="2" customWidth="1"/>
    <col min="5867" max="5867" width="15.140625" style="2" customWidth="1"/>
    <col min="5868" max="5868" width="10.7109375" style="2" customWidth="1"/>
    <col min="5869" max="5869" width="13" style="2" customWidth="1"/>
    <col min="5870" max="5870" width="19.7109375" style="2" customWidth="1"/>
    <col min="5871" max="5871" width="11.140625" style="2" customWidth="1"/>
    <col min="5872" max="5872" width="8.85546875" style="2" customWidth="1"/>
    <col min="5873" max="5873" width="11.85546875" style="2" customWidth="1"/>
    <col min="5874" max="5874" width="8.85546875" style="2" customWidth="1"/>
    <col min="5875" max="5875" width="12.42578125" style="2" customWidth="1"/>
    <col min="5876" max="5877" width="8.85546875" style="2" customWidth="1"/>
    <col min="5878" max="5878" width="16.7109375" style="2" customWidth="1"/>
    <col min="5879" max="5879" width="18" style="2" customWidth="1"/>
    <col min="5880" max="5880" width="17.85546875" style="2" customWidth="1"/>
    <col min="5881" max="5881" width="17.28515625" style="2" customWidth="1"/>
    <col min="5882" max="5882" width="10.42578125" style="2" customWidth="1"/>
    <col min="5883" max="5883" width="16" style="2" customWidth="1"/>
    <col min="5884" max="5884" width="14.7109375" style="2" customWidth="1"/>
    <col min="5885" max="5885" width="17.28515625" style="2" customWidth="1"/>
    <col min="5886" max="5886" width="11.7109375" style="2" customWidth="1"/>
    <col min="5887" max="5887" width="10.5703125" style="2" customWidth="1"/>
    <col min="5888" max="5889" width="8.85546875" style="2"/>
    <col min="5890" max="5890" width="19.85546875" style="2" customWidth="1"/>
    <col min="5891" max="5891" width="15.140625" style="2" customWidth="1"/>
    <col min="5892" max="5892" width="16.85546875" style="2" customWidth="1"/>
    <col min="5893" max="5895" width="8.85546875" style="2"/>
    <col min="5896" max="5896" width="11.140625" style="2" customWidth="1"/>
    <col min="5897" max="6106" width="8.85546875" style="2"/>
    <col min="6107" max="6107" width="8.85546875" style="2" customWidth="1"/>
    <col min="6108" max="6109" width="24.140625" style="2" customWidth="1"/>
    <col min="6110" max="6110" width="11" style="2" customWidth="1"/>
    <col min="6111" max="6111" width="10.140625" style="2" customWidth="1"/>
    <col min="6112" max="6113" width="14.28515625" style="2" customWidth="1"/>
    <col min="6114" max="6115" width="13.5703125" style="2" customWidth="1"/>
    <col min="6116" max="6116" width="10.28515625" style="2" customWidth="1"/>
    <col min="6117" max="6117" width="9.42578125" style="2" customWidth="1"/>
    <col min="6118" max="6118" width="12" style="2" customWidth="1"/>
    <col min="6119" max="6119" width="8.85546875" style="2" customWidth="1"/>
    <col min="6120" max="6120" width="10.7109375" style="2" customWidth="1"/>
    <col min="6121" max="6122" width="8.85546875" style="2" customWidth="1"/>
    <col min="6123" max="6123" width="15.140625" style="2" customWidth="1"/>
    <col min="6124" max="6124" width="10.7109375" style="2" customWidth="1"/>
    <col min="6125" max="6125" width="13" style="2" customWidth="1"/>
    <col min="6126" max="6126" width="19.7109375" style="2" customWidth="1"/>
    <col min="6127" max="6127" width="11.140625" style="2" customWidth="1"/>
    <col min="6128" max="6128" width="8.85546875" style="2" customWidth="1"/>
    <col min="6129" max="6129" width="11.85546875" style="2" customWidth="1"/>
    <col min="6130" max="6130" width="8.85546875" style="2" customWidth="1"/>
    <col min="6131" max="6131" width="12.42578125" style="2" customWidth="1"/>
    <col min="6132" max="6133" width="8.85546875" style="2" customWidth="1"/>
    <col min="6134" max="6134" width="16.7109375" style="2" customWidth="1"/>
    <col min="6135" max="6135" width="18" style="2" customWidth="1"/>
    <col min="6136" max="6136" width="17.85546875" style="2" customWidth="1"/>
    <col min="6137" max="6137" width="17.28515625" style="2" customWidth="1"/>
    <col min="6138" max="6138" width="10.42578125" style="2" customWidth="1"/>
    <col min="6139" max="6139" width="16" style="2" customWidth="1"/>
    <col min="6140" max="6140" width="14.7109375" style="2" customWidth="1"/>
    <col min="6141" max="6141" width="17.28515625" style="2" customWidth="1"/>
    <col min="6142" max="6142" width="11.7109375" style="2" customWidth="1"/>
    <col min="6143" max="6143" width="10.5703125" style="2" customWidth="1"/>
    <col min="6144" max="6145" width="8.85546875" style="2"/>
    <col min="6146" max="6146" width="19.85546875" style="2" customWidth="1"/>
    <col min="6147" max="6147" width="15.140625" style="2" customWidth="1"/>
    <col min="6148" max="6148" width="16.85546875" style="2" customWidth="1"/>
    <col min="6149" max="6151" width="8.85546875" style="2"/>
    <col min="6152" max="6152" width="11.140625" style="2" customWidth="1"/>
    <col min="6153" max="6362" width="8.85546875" style="2"/>
    <col min="6363" max="6363" width="8.85546875" style="2" customWidth="1"/>
    <col min="6364" max="6365" width="24.140625" style="2" customWidth="1"/>
    <col min="6366" max="6366" width="11" style="2" customWidth="1"/>
    <col min="6367" max="6367" width="10.140625" style="2" customWidth="1"/>
    <col min="6368" max="6369" width="14.28515625" style="2" customWidth="1"/>
    <col min="6370" max="6371" width="13.5703125" style="2" customWidth="1"/>
    <col min="6372" max="6372" width="10.28515625" style="2" customWidth="1"/>
    <col min="6373" max="6373" width="9.42578125" style="2" customWidth="1"/>
    <col min="6374" max="6374" width="12" style="2" customWidth="1"/>
    <col min="6375" max="6375" width="8.85546875" style="2" customWidth="1"/>
    <col min="6376" max="6376" width="10.7109375" style="2" customWidth="1"/>
    <col min="6377" max="6378" width="8.85546875" style="2" customWidth="1"/>
    <col min="6379" max="6379" width="15.140625" style="2" customWidth="1"/>
    <col min="6380" max="6380" width="10.7109375" style="2" customWidth="1"/>
    <col min="6381" max="6381" width="13" style="2" customWidth="1"/>
    <col min="6382" max="6382" width="19.7109375" style="2" customWidth="1"/>
    <col min="6383" max="6383" width="11.140625" style="2" customWidth="1"/>
    <col min="6384" max="6384" width="8.85546875" style="2" customWidth="1"/>
    <col min="6385" max="6385" width="11.85546875" style="2" customWidth="1"/>
    <col min="6386" max="6386" width="8.85546875" style="2" customWidth="1"/>
    <col min="6387" max="6387" width="12.42578125" style="2" customWidth="1"/>
    <col min="6388" max="6389" width="8.85546875" style="2" customWidth="1"/>
    <col min="6390" max="6390" width="16.7109375" style="2" customWidth="1"/>
    <col min="6391" max="6391" width="18" style="2" customWidth="1"/>
    <col min="6392" max="6392" width="17.85546875" style="2" customWidth="1"/>
    <col min="6393" max="6393" width="17.28515625" style="2" customWidth="1"/>
    <col min="6394" max="6394" width="10.42578125" style="2" customWidth="1"/>
    <col min="6395" max="6395" width="16" style="2" customWidth="1"/>
    <col min="6396" max="6396" width="14.7109375" style="2" customWidth="1"/>
    <col min="6397" max="6397" width="17.28515625" style="2" customWidth="1"/>
    <col min="6398" max="6398" width="11.7109375" style="2" customWidth="1"/>
    <col min="6399" max="6399" width="10.5703125" style="2" customWidth="1"/>
    <col min="6400" max="6401" width="8.85546875" style="2"/>
    <col min="6402" max="6402" width="19.85546875" style="2" customWidth="1"/>
    <col min="6403" max="6403" width="15.140625" style="2" customWidth="1"/>
    <col min="6404" max="6404" width="16.85546875" style="2" customWidth="1"/>
    <col min="6405" max="6407" width="8.85546875" style="2"/>
    <col min="6408" max="6408" width="11.140625" style="2" customWidth="1"/>
    <col min="6409" max="6618" width="8.85546875" style="2"/>
    <col min="6619" max="6619" width="8.85546875" style="2" customWidth="1"/>
    <col min="6620" max="6621" width="24.140625" style="2" customWidth="1"/>
    <col min="6622" max="6622" width="11" style="2" customWidth="1"/>
    <col min="6623" max="6623" width="10.140625" style="2" customWidth="1"/>
    <col min="6624" max="6625" width="14.28515625" style="2" customWidth="1"/>
    <col min="6626" max="6627" width="13.5703125" style="2" customWidth="1"/>
    <col min="6628" max="6628" width="10.28515625" style="2" customWidth="1"/>
    <col min="6629" max="6629" width="9.42578125" style="2" customWidth="1"/>
    <col min="6630" max="6630" width="12" style="2" customWidth="1"/>
    <col min="6631" max="6631" width="8.85546875" style="2" customWidth="1"/>
    <col min="6632" max="6632" width="10.7109375" style="2" customWidth="1"/>
    <col min="6633" max="6634" width="8.85546875" style="2" customWidth="1"/>
    <col min="6635" max="6635" width="15.140625" style="2" customWidth="1"/>
    <col min="6636" max="6636" width="10.7109375" style="2" customWidth="1"/>
    <col min="6637" max="6637" width="13" style="2" customWidth="1"/>
    <col min="6638" max="6638" width="19.7109375" style="2" customWidth="1"/>
    <col min="6639" max="6639" width="11.140625" style="2" customWidth="1"/>
    <col min="6640" max="6640" width="8.85546875" style="2" customWidth="1"/>
    <col min="6641" max="6641" width="11.85546875" style="2" customWidth="1"/>
    <col min="6642" max="6642" width="8.85546875" style="2" customWidth="1"/>
    <col min="6643" max="6643" width="12.42578125" style="2" customWidth="1"/>
    <col min="6644" max="6645" width="8.85546875" style="2" customWidth="1"/>
    <col min="6646" max="6646" width="16.7109375" style="2" customWidth="1"/>
    <col min="6647" max="6647" width="18" style="2" customWidth="1"/>
    <col min="6648" max="6648" width="17.85546875" style="2" customWidth="1"/>
    <col min="6649" max="6649" width="17.28515625" style="2" customWidth="1"/>
    <col min="6650" max="6650" width="10.42578125" style="2" customWidth="1"/>
    <col min="6651" max="6651" width="16" style="2" customWidth="1"/>
    <col min="6652" max="6652" width="14.7109375" style="2" customWidth="1"/>
    <col min="6653" max="6653" width="17.28515625" style="2" customWidth="1"/>
    <col min="6654" max="6654" width="11.7109375" style="2" customWidth="1"/>
    <col min="6655" max="6655" width="10.5703125" style="2" customWidth="1"/>
    <col min="6656" max="6657" width="8.85546875" style="2"/>
    <col min="6658" max="6658" width="19.85546875" style="2" customWidth="1"/>
    <col min="6659" max="6659" width="15.140625" style="2" customWidth="1"/>
    <col min="6660" max="6660" width="16.85546875" style="2" customWidth="1"/>
    <col min="6661" max="6663" width="8.85546875" style="2"/>
    <col min="6664" max="6664" width="11.140625" style="2" customWidth="1"/>
    <col min="6665" max="6874" width="8.85546875" style="2"/>
    <col min="6875" max="6875" width="8.85546875" style="2" customWidth="1"/>
    <col min="6876" max="6877" width="24.140625" style="2" customWidth="1"/>
    <col min="6878" max="6878" width="11" style="2" customWidth="1"/>
    <col min="6879" max="6879" width="10.140625" style="2" customWidth="1"/>
    <col min="6880" max="6881" width="14.28515625" style="2" customWidth="1"/>
    <col min="6882" max="6883" width="13.5703125" style="2" customWidth="1"/>
    <col min="6884" max="6884" width="10.28515625" style="2" customWidth="1"/>
    <col min="6885" max="6885" width="9.42578125" style="2" customWidth="1"/>
    <col min="6886" max="6886" width="12" style="2" customWidth="1"/>
    <col min="6887" max="6887" width="8.85546875" style="2" customWidth="1"/>
    <col min="6888" max="6888" width="10.7109375" style="2" customWidth="1"/>
    <col min="6889" max="6890" width="8.85546875" style="2" customWidth="1"/>
    <col min="6891" max="6891" width="15.140625" style="2" customWidth="1"/>
    <col min="6892" max="6892" width="10.7109375" style="2" customWidth="1"/>
    <col min="6893" max="6893" width="13" style="2" customWidth="1"/>
    <col min="6894" max="6894" width="19.7109375" style="2" customWidth="1"/>
    <col min="6895" max="6895" width="11.140625" style="2" customWidth="1"/>
    <col min="6896" max="6896" width="8.85546875" style="2" customWidth="1"/>
    <col min="6897" max="6897" width="11.85546875" style="2" customWidth="1"/>
    <col min="6898" max="6898" width="8.85546875" style="2" customWidth="1"/>
    <col min="6899" max="6899" width="12.42578125" style="2" customWidth="1"/>
    <col min="6900" max="6901" width="8.85546875" style="2" customWidth="1"/>
    <col min="6902" max="6902" width="16.7109375" style="2" customWidth="1"/>
    <col min="6903" max="6903" width="18" style="2" customWidth="1"/>
    <col min="6904" max="6904" width="17.85546875" style="2" customWidth="1"/>
    <col min="6905" max="6905" width="17.28515625" style="2" customWidth="1"/>
    <col min="6906" max="6906" width="10.42578125" style="2" customWidth="1"/>
    <col min="6907" max="6907" width="16" style="2" customWidth="1"/>
    <col min="6908" max="6908" width="14.7109375" style="2" customWidth="1"/>
    <col min="6909" max="6909" width="17.28515625" style="2" customWidth="1"/>
    <col min="6910" max="6910" width="11.7109375" style="2" customWidth="1"/>
    <col min="6911" max="6911" width="10.5703125" style="2" customWidth="1"/>
    <col min="6912" max="6913" width="8.85546875" style="2"/>
    <col min="6914" max="6914" width="19.85546875" style="2" customWidth="1"/>
    <col min="6915" max="6915" width="15.140625" style="2" customWidth="1"/>
    <col min="6916" max="6916" width="16.85546875" style="2" customWidth="1"/>
    <col min="6917" max="6919" width="8.85546875" style="2"/>
    <col min="6920" max="6920" width="11.140625" style="2" customWidth="1"/>
    <col min="6921" max="7130" width="8.85546875" style="2"/>
    <col min="7131" max="7131" width="8.85546875" style="2" customWidth="1"/>
    <col min="7132" max="7133" width="24.140625" style="2" customWidth="1"/>
    <col min="7134" max="7134" width="11" style="2" customWidth="1"/>
    <col min="7135" max="7135" width="10.140625" style="2" customWidth="1"/>
    <col min="7136" max="7137" width="14.28515625" style="2" customWidth="1"/>
    <col min="7138" max="7139" width="13.5703125" style="2" customWidth="1"/>
    <col min="7140" max="7140" width="10.28515625" style="2" customWidth="1"/>
    <col min="7141" max="7141" width="9.42578125" style="2" customWidth="1"/>
    <col min="7142" max="7142" width="12" style="2" customWidth="1"/>
    <col min="7143" max="7143" width="8.85546875" style="2" customWidth="1"/>
    <col min="7144" max="7144" width="10.7109375" style="2" customWidth="1"/>
    <col min="7145" max="7146" width="8.85546875" style="2" customWidth="1"/>
    <col min="7147" max="7147" width="15.140625" style="2" customWidth="1"/>
    <col min="7148" max="7148" width="10.7109375" style="2" customWidth="1"/>
    <col min="7149" max="7149" width="13" style="2" customWidth="1"/>
    <col min="7150" max="7150" width="19.7109375" style="2" customWidth="1"/>
    <col min="7151" max="7151" width="11.140625" style="2" customWidth="1"/>
    <col min="7152" max="7152" width="8.85546875" style="2" customWidth="1"/>
    <col min="7153" max="7153" width="11.85546875" style="2" customWidth="1"/>
    <col min="7154" max="7154" width="8.85546875" style="2" customWidth="1"/>
    <col min="7155" max="7155" width="12.42578125" style="2" customWidth="1"/>
    <col min="7156" max="7157" width="8.85546875" style="2" customWidth="1"/>
    <col min="7158" max="7158" width="16.7109375" style="2" customWidth="1"/>
    <col min="7159" max="7159" width="18" style="2" customWidth="1"/>
    <col min="7160" max="7160" width="17.85546875" style="2" customWidth="1"/>
    <col min="7161" max="7161" width="17.28515625" style="2" customWidth="1"/>
    <col min="7162" max="7162" width="10.42578125" style="2" customWidth="1"/>
    <col min="7163" max="7163" width="16" style="2" customWidth="1"/>
    <col min="7164" max="7164" width="14.7109375" style="2" customWidth="1"/>
    <col min="7165" max="7165" width="17.28515625" style="2" customWidth="1"/>
    <col min="7166" max="7166" width="11.7109375" style="2" customWidth="1"/>
    <col min="7167" max="7167" width="10.5703125" style="2" customWidth="1"/>
    <col min="7168" max="7169" width="8.85546875" style="2"/>
    <col min="7170" max="7170" width="19.85546875" style="2" customWidth="1"/>
    <col min="7171" max="7171" width="15.140625" style="2" customWidth="1"/>
    <col min="7172" max="7172" width="16.85546875" style="2" customWidth="1"/>
    <col min="7173" max="7175" width="8.85546875" style="2"/>
    <col min="7176" max="7176" width="11.140625" style="2" customWidth="1"/>
    <col min="7177" max="7386" width="8.85546875" style="2"/>
    <col min="7387" max="7387" width="8.85546875" style="2" customWidth="1"/>
    <col min="7388" max="7389" width="24.140625" style="2" customWidth="1"/>
    <col min="7390" max="7390" width="11" style="2" customWidth="1"/>
    <col min="7391" max="7391" width="10.140625" style="2" customWidth="1"/>
    <col min="7392" max="7393" width="14.28515625" style="2" customWidth="1"/>
    <col min="7394" max="7395" width="13.5703125" style="2" customWidth="1"/>
    <col min="7396" max="7396" width="10.28515625" style="2" customWidth="1"/>
    <col min="7397" max="7397" width="9.42578125" style="2" customWidth="1"/>
    <col min="7398" max="7398" width="12" style="2" customWidth="1"/>
    <col min="7399" max="7399" width="8.85546875" style="2" customWidth="1"/>
    <col min="7400" max="7400" width="10.7109375" style="2" customWidth="1"/>
    <col min="7401" max="7402" width="8.85546875" style="2" customWidth="1"/>
    <col min="7403" max="7403" width="15.140625" style="2" customWidth="1"/>
    <col min="7404" max="7404" width="10.7109375" style="2" customWidth="1"/>
    <col min="7405" max="7405" width="13" style="2" customWidth="1"/>
    <col min="7406" max="7406" width="19.7109375" style="2" customWidth="1"/>
    <col min="7407" max="7407" width="11.140625" style="2" customWidth="1"/>
    <col min="7408" max="7408" width="8.85546875" style="2" customWidth="1"/>
    <col min="7409" max="7409" width="11.85546875" style="2" customWidth="1"/>
    <col min="7410" max="7410" width="8.85546875" style="2" customWidth="1"/>
    <col min="7411" max="7411" width="12.42578125" style="2" customWidth="1"/>
    <col min="7412" max="7413" width="8.85546875" style="2" customWidth="1"/>
    <col min="7414" max="7414" width="16.7109375" style="2" customWidth="1"/>
    <col min="7415" max="7415" width="18" style="2" customWidth="1"/>
    <col min="7416" max="7416" width="17.85546875" style="2" customWidth="1"/>
    <col min="7417" max="7417" width="17.28515625" style="2" customWidth="1"/>
    <col min="7418" max="7418" width="10.42578125" style="2" customWidth="1"/>
    <col min="7419" max="7419" width="16" style="2" customWidth="1"/>
    <col min="7420" max="7420" width="14.7109375" style="2" customWidth="1"/>
    <col min="7421" max="7421" width="17.28515625" style="2" customWidth="1"/>
    <col min="7422" max="7422" width="11.7109375" style="2" customWidth="1"/>
    <col min="7423" max="7423" width="10.5703125" style="2" customWidth="1"/>
    <col min="7424" max="7425" width="8.85546875" style="2"/>
    <col min="7426" max="7426" width="19.85546875" style="2" customWidth="1"/>
    <col min="7427" max="7427" width="15.140625" style="2" customWidth="1"/>
    <col min="7428" max="7428" width="16.85546875" style="2" customWidth="1"/>
    <col min="7429" max="7431" width="8.85546875" style="2"/>
    <col min="7432" max="7432" width="11.140625" style="2" customWidth="1"/>
    <col min="7433" max="7642" width="8.85546875" style="2"/>
    <col min="7643" max="7643" width="8.85546875" style="2" customWidth="1"/>
    <col min="7644" max="7645" width="24.140625" style="2" customWidth="1"/>
    <col min="7646" max="7646" width="11" style="2" customWidth="1"/>
    <col min="7647" max="7647" width="10.140625" style="2" customWidth="1"/>
    <col min="7648" max="7649" width="14.28515625" style="2" customWidth="1"/>
    <col min="7650" max="7651" width="13.5703125" style="2" customWidth="1"/>
    <col min="7652" max="7652" width="10.28515625" style="2" customWidth="1"/>
    <col min="7653" max="7653" width="9.42578125" style="2" customWidth="1"/>
    <col min="7654" max="7654" width="12" style="2" customWidth="1"/>
    <col min="7655" max="7655" width="8.85546875" style="2" customWidth="1"/>
    <col min="7656" max="7656" width="10.7109375" style="2" customWidth="1"/>
    <col min="7657" max="7658" width="8.85546875" style="2" customWidth="1"/>
    <col min="7659" max="7659" width="15.140625" style="2" customWidth="1"/>
    <col min="7660" max="7660" width="10.7109375" style="2" customWidth="1"/>
    <col min="7661" max="7661" width="13" style="2" customWidth="1"/>
    <col min="7662" max="7662" width="19.7109375" style="2" customWidth="1"/>
    <col min="7663" max="7663" width="11.140625" style="2" customWidth="1"/>
    <col min="7664" max="7664" width="8.85546875" style="2" customWidth="1"/>
    <col min="7665" max="7665" width="11.85546875" style="2" customWidth="1"/>
    <col min="7666" max="7666" width="8.85546875" style="2" customWidth="1"/>
    <col min="7667" max="7667" width="12.42578125" style="2" customWidth="1"/>
    <col min="7668" max="7669" width="8.85546875" style="2" customWidth="1"/>
    <col min="7670" max="7670" width="16.7109375" style="2" customWidth="1"/>
    <col min="7671" max="7671" width="18" style="2" customWidth="1"/>
    <col min="7672" max="7672" width="17.85546875" style="2" customWidth="1"/>
    <col min="7673" max="7673" width="17.28515625" style="2" customWidth="1"/>
    <col min="7674" max="7674" width="10.42578125" style="2" customWidth="1"/>
    <col min="7675" max="7675" width="16" style="2" customWidth="1"/>
    <col min="7676" max="7676" width="14.7109375" style="2" customWidth="1"/>
    <col min="7677" max="7677" width="17.28515625" style="2" customWidth="1"/>
    <col min="7678" max="7678" width="11.7109375" style="2" customWidth="1"/>
    <col min="7679" max="7679" width="10.5703125" style="2" customWidth="1"/>
    <col min="7680" max="7681" width="8.85546875" style="2"/>
    <col min="7682" max="7682" width="19.85546875" style="2" customWidth="1"/>
    <col min="7683" max="7683" width="15.140625" style="2" customWidth="1"/>
    <col min="7684" max="7684" width="16.85546875" style="2" customWidth="1"/>
    <col min="7685" max="7687" width="8.85546875" style="2"/>
    <col min="7688" max="7688" width="11.140625" style="2" customWidth="1"/>
    <col min="7689" max="7898" width="8.85546875" style="2"/>
    <col min="7899" max="7899" width="8.85546875" style="2" customWidth="1"/>
    <col min="7900" max="7901" width="24.140625" style="2" customWidth="1"/>
    <col min="7902" max="7902" width="11" style="2" customWidth="1"/>
    <col min="7903" max="7903" width="10.140625" style="2" customWidth="1"/>
    <col min="7904" max="7905" width="14.28515625" style="2" customWidth="1"/>
    <col min="7906" max="7907" width="13.5703125" style="2" customWidth="1"/>
    <col min="7908" max="7908" width="10.28515625" style="2" customWidth="1"/>
    <col min="7909" max="7909" width="9.42578125" style="2" customWidth="1"/>
    <col min="7910" max="7910" width="12" style="2" customWidth="1"/>
    <col min="7911" max="7911" width="8.85546875" style="2" customWidth="1"/>
    <col min="7912" max="7912" width="10.7109375" style="2" customWidth="1"/>
    <col min="7913" max="7914" width="8.85546875" style="2" customWidth="1"/>
    <col min="7915" max="7915" width="15.140625" style="2" customWidth="1"/>
    <col min="7916" max="7916" width="10.7109375" style="2" customWidth="1"/>
    <col min="7917" max="7917" width="13" style="2" customWidth="1"/>
    <col min="7918" max="7918" width="19.7109375" style="2" customWidth="1"/>
    <col min="7919" max="7919" width="11.140625" style="2" customWidth="1"/>
    <col min="7920" max="7920" width="8.85546875" style="2" customWidth="1"/>
    <col min="7921" max="7921" width="11.85546875" style="2" customWidth="1"/>
    <col min="7922" max="7922" width="8.85546875" style="2" customWidth="1"/>
    <col min="7923" max="7923" width="12.42578125" style="2" customWidth="1"/>
    <col min="7924" max="7925" width="8.85546875" style="2" customWidth="1"/>
    <col min="7926" max="7926" width="16.7109375" style="2" customWidth="1"/>
    <col min="7927" max="7927" width="18" style="2" customWidth="1"/>
    <col min="7928" max="7928" width="17.85546875" style="2" customWidth="1"/>
    <col min="7929" max="7929" width="17.28515625" style="2" customWidth="1"/>
    <col min="7930" max="7930" width="10.42578125" style="2" customWidth="1"/>
    <col min="7931" max="7931" width="16" style="2" customWidth="1"/>
    <col min="7932" max="7932" width="14.7109375" style="2" customWidth="1"/>
    <col min="7933" max="7933" width="17.28515625" style="2" customWidth="1"/>
    <col min="7934" max="7934" width="11.7109375" style="2" customWidth="1"/>
    <col min="7935" max="7935" width="10.5703125" style="2" customWidth="1"/>
    <col min="7936" max="7937" width="8.85546875" style="2"/>
    <col min="7938" max="7938" width="19.85546875" style="2" customWidth="1"/>
    <col min="7939" max="7939" width="15.140625" style="2" customWidth="1"/>
    <col min="7940" max="7940" width="16.85546875" style="2" customWidth="1"/>
    <col min="7941" max="7943" width="8.85546875" style="2"/>
    <col min="7944" max="7944" width="11.140625" style="2" customWidth="1"/>
    <col min="7945" max="8154" width="8.85546875" style="2"/>
    <col min="8155" max="8155" width="8.85546875" style="2" customWidth="1"/>
    <col min="8156" max="8157" width="24.140625" style="2" customWidth="1"/>
    <col min="8158" max="8158" width="11" style="2" customWidth="1"/>
    <col min="8159" max="8159" width="10.140625" style="2" customWidth="1"/>
    <col min="8160" max="8161" width="14.28515625" style="2" customWidth="1"/>
    <col min="8162" max="8163" width="13.5703125" style="2" customWidth="1"/>
    <col min="8164" max="8164" width="10.28515625" style="2" customWidth="1"/>
    <col min="8165" max="8165" width="9.42578125" style="2" customWidth="1"/>
    <col min="8166" max="8166" width="12" style="2" customWidth="1"/>
    <col min="8167" max="8167" width="8.85546875" style="2" customWidth="1"/>
    <col min="8168" max="8168" width="10.7109375" style="2" customWidth="1"/>
    <col min="8169" max="8170" width="8.85546875" style="2" customWidth="1"/>
    <col min="8171" max="8171" width="15.140625" style="2" customWidth="1"/>
    <col min="8172" max="8172" width="10.7109375" style="2" customWidth="1"/>
    <col min="8173" max="8173" width="13" style="2" customWidth="1"/>
    <col min="8174" max="8174" width="19.7109375" style="2" customWidth="1"/>
    <col min="8175" max="8175" width="11.140625" style="2" customWidth="1"/>
    <col min="8176" max="8176" width="8.85546875" style="2" customWidth="1"/>
    <col min="8177" max="8177" width="11.85546875" style="2" customWidth="1"/>
    <col min="8178" max="8178" width="8.85546875" style="2" customWidth="1"/>
    <col min="8179" max="8179" width="12.42578125" style="2" customWidth="1"/>
    <col min="8180" max="8181" width="8.85546875" style="2" customWidth="1"/>
    <col min="8182" max="8182" width="16.7109375" style="2" customWidth="1"/>
    <col min="8183" max="8183" width="18" style="2" customWidth="1"/>
    <col min="8184" max="8184" width="17.85546875" style="2" customWidth="1"/>
    <col min="8185" max="8185" width="17.28515625" style="2" customWidth="1"/>
    <col min="8186" max="8186" width="10.42578125" style="2" customWidth="1"/>
    <col min="8187" max="8187" width="16" style="2" customWidth="1"/>
    <col min="8188" max="8188" width="14.7109375" style="2" customWidth="1"/>
    <col min="8189" max="8189" width="17.28515625" style="2" customWidth="1"/>
    <col min="8190" max="8190" width="11.7109375" style="2" customWidth="1"/>
    <col min="8191" max="8191" width="10.5703125" style="2" customWidth="1"/>
    <col min="8192" max="8193" width="8.85546875" style="2"/>
    <col min="8194" max="8194" width="19.85546875" style="2" customWidth="1"/>
    <col min="8195" max="8195" width="15.140625" style="2" customWidth="1"/>
    <col min="8196" max="8196" width="16.85546875" style="2" customWidth="1"/>
    <col min="8197" max="8199" width="8.85546875" style="2"/>
    <col min="8200" max="8200" width="11.140625" style="2" customWidth="1"/>
    <col min="8201" max="8410" width="8.85546875" style="2"/>
    <col min="8411" max="8411" width="8.85546875" style="2" customWidth="1"/>
    <col min="8412" max="8413" width="24.140625" style="2" customWidth="1"/>
    <col min="8414" max="8414" width="11" style="2" customWidth="1"/>
    <col min="8415" max="8415" width="10.140625" style="2" customWidth="1"/>
    <col min="8416" max="8417" width="14.28515625" style="2" customWidth="1"/>
    <col min="8418" max="8419" width="13.5703125" style="2" customWidth="1"/>
    <col min="8420" max="8420" width="10.28515625" style="2" customWidth="1"/>
    <col min="8421" max="8421" width="9.42578125" style="2" customWidth="1"/>
    <col min="8422" max="8422" width="12" style="2" customWidth="1"/>
    <col min="8423" max="8423" width="8.85546875" style="2" customWidth="1"/>
    <col min="8424" max="8424" width="10.7109375" style="2" customWidth="1"/>
    <col min="8425" max="8426" width="8.85546875" style="2" customWidth="1"/>
    <col min="8427" max="8427" width="15.140625" style="2" customWidth="1"/>
    <col min="8428" max="8428" width="10.7109375" style="2" customWidth="1"/>
    <col min="8429" max="8429" width="13" style="2" customWidth="1"/>
    <col min="8430" max="8430" width="19.7109375" style="2" customWidth="1"/>
    <col min="8431" max="8431" width="11.140625" style="2" customWidth="1"/>
    <col min="8432" max="8432" width="8.85546875" style="2" customWidth="1"/>
    <col min="8433" max="8433" width="11.85546875" style="2" customWidth="1"/>
    <col min="8434" max="8434" width="8.85546875" style="2" customWidth="1"/>
    <col min="8435" max="8435" width="12.42578125" style="2" customWidth="1"/>
    <col min="8436" max="8437" width="8.85546875" style="2" customWidth="1"/>
    <col min="8438" max="8438" width="16.7109375" style="2" customWidth="1"/>
    <col min="8439" max="8439" width="18" style="2" customWidth="1"/>
    <col min="8440" max="8440" width="17.85546875" style="2" customWidth="1"/>
    <col min="8441" max="8441" width="17.28515625" style="2" customWidth="1"/>
    <col min="8442" max="8442" width="10.42578125" style="2" customWidth="1"/>
    <col min="8443" max="8443" width="16" style="2" customWidth="1"/>
    <col min="8444" max="8444" width="14.7109375" style="2" customWidth="1"/>
    <col min="8445" max="8445" width="17.28515625" style="2" customWidth="1"/>
    <col min="8446" max="8446" width="11.7109375" style="2" customWidth="1"/>
    <col min="8447" max="8447" width="10.5703125" style="2" customWidth="1"/>
    <col min="8448" max="8449" width="8.85546875" style="2"/>
    <col min="8450" max="8450" width="19.85546875" style="2" customWidth="1"/>
    <col min="8451" max="8451" width="15.140625" style="2" customWidth="1"/>
    <col min="8452" max="8452" width="16.85546875" style="2" customWidth="1"/>
    <col min="8453" max="8455" width="8.85546875" style="2"/>
    <col min="8456" max="8456" width="11.140625" style="2" customWidth="1"/>
    <col min="8457" max="8666" width="8.85546875" style="2"/>
    <col min="8667" max="8667" width="8.85546875" style="2" customWidth="1"/>
    <col min="8668" max="8669" width="24.140625" style="2" customWidth="1"/>
    <col min="8670" max="8670" width="11" style="2" customWidth="1"/>
    <col min="8671" max="8671" width="10.140625" style="2" customWidth="1"/>
    <col min="8672" max="8673" width="14.28515625" style="2" customWidth="1"/>
    <col min="8674" max="8675" width="13.5703125" style="2" customWidth="1"/>
    <col min="8676" max="8676" width="10.28515625" style="2" customWidth="1"/>
    <col min="8677" max="8677" width="9.42578125" style="2" customWidth="1"/>
    <col min="8678" max="8678" width="12" style="2" customWidth="1"/>
    <col min="8679" max="8679" width="8.85546875" style="2" customWidth="1"/>
    <col min="8680" max="8680" width="10.7109375" style="2" customWidth="1"/>
    <col min="8681" max="8682" width="8.85546875" style="2" customWidth="1"/>
    <col min="8683" max="8683" width="15.140625" style="2" customWidth="1"/>
    <col min="8684" max="8684" width="10.7109375" style="2" customWidth="1"/>
    <col min="8685" max="8685" width="13" style="2" customWidth="1"/>
    <col min="8686" max="8686" width="19.7109375" style="2" customWidth="1"/>
    <col min="8687" max="8687" width="11.140625" style="2" customWidth="1"/>
    <col min="8688" max="8688" width="8.85546875" style="2" customWidth="1"/>
    <col min="8689" max="8689" width="11.85546875" style="2" customWidth="1"/>
    <col min="8690" max="8690" width="8.85546875" style="2" customWidth="1"/>
    <col min="8691" max="8691" width="12.42578125" style="2" customWidth="1"/>
    <col min="8692" max="8693" width="8.85546875" style="2" customWidth="1"/>
    <col min="8694" max="8694" width="16.7109375" style="2" customWidth="1"/>
    <col min="8695" max="8695" width="18" style="2" customWidth="1"/>
    <col min="8696" max="8696" width="17.85546875" style="2" customWidth="1"/>
    <col min="8697" max="8697" width="17.28515625" style="2" customWidth="1"/>
    <col min="8698" max="8698" width="10.42578125" style="2" customWidth="1"/>
    <col min="8699" max="8699" width="16" style="2" customWidth="1"/>
    <col min="8700" max="8700" width="14.7109375" style="2" customWidth="1"/>
    <col min="8701" max="8701" width="17.28515625" style="2" customWidth="1"/>
    <col min="8702" max="8702" width="11.7109375" style="2" customWidth="1"/>
    <col min="8703" max="8703" width="10.5703125" style="2" customWidth="1"/>
    <col min="8704" max="8705" width="8.85546875" style="2"/>
    <col min="8706" max="8706" width="19.85546875" style="2" customWidth="1"/>
    <col min="8707" max="8707" width="15.140625" style="2" customWidth="1"/>
    <col min="8708" max="8708" width="16.85546875" style="2" customWidth="1"/>
    <col min="8709" max="8711" width="8.85546875" style="2"/>
    <col min="8712" max="8712" width="11.140625" style="2" customWidth="1"/>
    <col min="8713" max="8922" width="8.85546875" style="2"/>
    <col min="8923" max="8923" width="8.85546875" style="2" customWidth="1"/>
    <col min="8924" max="8925" width="24.140625" style="2" customWidth="1"/>
    <col min="8926" max="8926" width="11" style="2" customWidth="1"/>
    <col min="8927" max="8927" width="10.140625" style="2" customWidth="1"/>
    <col min="8928" max="8929" width="14.28515625" style="2" customWidth="1"/>
    <col min="8930" max="8931" width="13.5703125" style="2" customWidth="1"/>
    <col min="8932" max="8932" width="10.28515625" style="2" customWidth="1"/>
    <col min="8933" max="8933" width="9.42578125" style="2" customWidth="1"/>
    <col min="8934" max="8934" width="12" style="2" customWidth="1"/>
    <col min="8935" max="8935" width="8.85546875" style="2" customWidth="1"/>
    <col min="8936" max="8936" width="10.7109375" style="2" customWidth="1"/>
    <col min="8937" max="8938" width="8.85546875" style="2" customWidth="1"/>
    <col min="8939" max="8939" width="15.140625" style="2" customWidth="1"/>
    <col min="8940" max="8940" width="10.7109375" style="2" customWidth="1"/>
    <col min="8941" max="8941" width="13" style="2" customWidth="1"/>
    <col min="8942" max="8942" width="19.7109375" style="2" customWidth="1"/>
    <col min="8943" max="8943" width="11.140625" style="2" customWidth="1"/>
    <col min="8944" max="8944" width="8.85546875" style="2" customWidth="1"/>
    <col min="8945" max="8945" width="11.85546875" style="2" customWidth="1"/>
    <col min="8946" max="8946" width="8.85546875" style="2" customWidth="1"/>
    <col min="8947" max="8947" width="12.42578125" style="2" customWidth="1"/>
    <col min="8948" max="8949" width="8.85546875" style="2" customWidth="1"/>
    <col min="8950" max="8950" width="16.7109375" style="2" customWidth="1"/>
    <col min="8951" max="8951" width="18" style="2" customWidth="1"/>
    <col min="8952" max="8952" width="17.85546875" style="2" customWidth="1"/>
    <col min="8953" max="8953" width="17.28515625" style="2" customWidth="1"/>
    <col min="8954" max="8954" width="10.42578125" style="2" customWidth="1"/>
    <col min="8955" max="8955" width="16" style="2" customWidth="1"/>
    <col min="8956" max="8956" width="14.7109375" style="2" customWidth="1"/>
    <col min="8957" max="8957" width="17.28515625" style="2" customWidth="1"/>
    <col min="8958" max="8958" width="11.7109375" style="2" customWidth="1"/>
    <col min="8959" max="8959" width="10.5703125" style="2" customWidth="1"/>
    <col min="8960" max="8961" width="8.85546875" style="2"/>
    <col min="8962" max="8962" width="19.85546875" style="2" customWidth="1"/>
    <col min="8963" max="8963" width="15.140625" style="2" customWidth="1"/>
    <col min="8964" max="8964" width="16.85546875" style="2" customWidth="1"/>
    <col min="8965" max="8967" width="8.85546875" style="2"/>
    <col min="8968" max="8968" width="11.140625" style="2" customWidth="1"/>
    <col min="8969" max="9178" width="8.85546875" style="2"/>
    <col min="9179" max="9179" width="8.85546875" style="2" customWidth="1"/>
    <col min="9180" max="9181" width="24.140625" style="2" customWidth="1"/>
    <col min="9182" max="9182" width="11" style="2" customWidth="1"/>
    <col min="9183" max="9183" width="10.140625" style="2" customWidth="1"/>
    <col min="9184" max="9185" width="14.28515625" style="2" customWidth="1"/>
    <col min="9186" max="9187" width="13.5703125" style="2" customWidth="1"/>
    <col min="9188" max="9188" width="10.28515625" style="2" customWidth="1"/>
    <col min="9189" max="9189" width="9.42578125" style="2" customWidth="1"/>
    <col min="9190" max="9190" width="12" style="2" customWidth="1"/>
    <col min="9191" max="9191" width="8.85546875" style="2" customWidth="1"/>
    <col min="9192" max="9192" width="10.7109375" style="2" customWidth="1"/>
    <col min="9193" max="9194" width="8.85546875" style="2" customWidth="1"/>
    <col min="9195" max="9195" width="15.140625" style="2" customWidth="1"/>
    <col min="9196" max="9196" width="10.7109375" style="2" customWidth="1"/>
    <col min="9197" max="9197" width="13" style="2" customWidth="1"/>
    <col min="9198" max="9198" width="19.7109375" style="2" customWidth="1"/>
    <col min="9199" max="9199" width="11.140625" style="2" customWidth="1"/>
    <col min="9200" max="9200" width="8.85546875" style="2" customWidth="1"/>
    <col min="9201" max="9201" width="11.85546875" style="2" customWidth="1"/>
    <col min="9202" max="9202" width="8.85546875" style="2" customWidth="1"/>
    <col min="9203" max="9203" width="12.42578125" style="2" customWidth="1"/>
    <col min="9204" max="9205" width="8.85546875" style="2" customWidth="1"/>
    <col min="9206" max="9206" width="16.7109375" style="2" customWidth="1"/>
    <col min="9207" max="9207" width="18" style="2" customWidth="1"/>
    <col min="9208" max="9208" width="17.85546875" style="2" customWidth="1"/>
    <col min="9209" max="9209" width="17.28515625" style="2" customWidth="1"/>
    <col min="9210" max="9210" width="10.42578125" style="2" customWidth="1"/>
    <col min="9211" max="9211" width="16" style="2" customWidth="1"/>
    <col min="9212" max="9212" width="14.7109375" style="2" customWidth="1"/>
    <col min="9213" max="9213" width="17.28515625" style="2" customWidth="1"/>
    <col min="9214" max="9214" width="11.7109375" style="2" customWidth="1"/>
    <col min="9215" max="9215" width="10.5703125" style="2" customWidth="1"/>
    <col min="9216" max="9217" width="8.85546875" style="2"/>
    <col min="9218" max="9218" width="19.85546875" style="2" customWidth="1"/>
    <col min="9219" max="9219" width="15.140625" style="2" customWidth="1"/>
    <col min="9220" max="9220" width="16.85546875" style="2" customWidth="1"/>
    <col min="9221" max="9223" width="8.85546875" style="2"/>
    <col min="9224" max="9224" width="11.140625" style="2" customWidth="1"/>
    <col min="9225" max="9434" width="8.85546875" style="2"/>
    <col min="9435" max="9435" width="8.85546875" style="2" customWidth="1"/>
    <col min="9436" max="9437" width="24.140625" style="2" customWidth="1"/>
    <col min="9438" max="9438" width="11" style="2" customWidth="1"/>
    <col min="9439" max="9439" width="10.140625" style="2" customWidth="1"/>
    <col min="9440" max="9441" width="14.28515625" style="2" customWidth="1"/>
    <col min="9442" max="9443" width="13.5703125" style="2" customWidth="1"/>
    <col min="9444" max="9444" width="10.28515625" style="2" customWidth="1"/>
    <col min="9445" max="9445" width="9.42578125" style="2" customWidth="1"/>
    <col min="9446" max="9446" width="12" style="2" customWidth="1"/>
    <col min="9447" max="9447" width="8.85546875" style="2" customWidth="1"/>
    <col min="9448" max="9448" width="10.7109375" style="2" customWidth="1"/>
    <col min="9449" max="9450" width="8.85546875" style="2" customWidth="1"/>
    <col min="9451" max="9451" width="15.140625" style="2" customWidth="1"/>
    <col min="9452" max="9452" width="10.7109375" style="2" customWidth="1"/>
    <col min="9453" max="9453" width="13" style="2" customWidth="1"/>
    <col min="9454" max="9454" width="19.7109375" style="2" customWidth="1"/>
    <col min="9455" max="9455" width="11.140625" style="2" customWidth="1"/>
    <col min="9456" max="9456" width="8.85546875" style="2" customWidth="1"/>
    <col min="9457" max="9457" width="11.85546875" style="2" customWidth="1"/>
    <col min="9458" max="9458" width="8.85546875" style="2" customWidth="1"/>
    <col min="9459" max="9459" width="12.42578125" style="2" customWidth="1"/>
    <col min="9460" max="9461" width="8.85546875" style="2" customWidth="1"/>
    <col min="9462" max="9462" width="16.7109375" style="2" customWidth="1"/>
    <col min="9463" max="9463" width="18" style="2" customWidth="1"/>
    <col min="9464" max="9464" width="17.85546875" style="2" customWidth="1"/>
    <col min="9465" max="9465" width="17.28515625" style="2" customWidth="1"/>
    <col min="9466" max="9466" width="10.42578125" style="2" customWidth="1"/>
    <col min="9467" max="9467" width="16" style="2" customWidth="1"/>
    <col min="9468" max="9468" width="14.7109375" style="2" customWidth="1"/>
    <col min="9469" max="9469" width="17.28515625" style="2" customWidth="1"/>
    <col min="9470" max="9470" width="11.7109375" style="2" customWidth="1"/>
    <col min="9471" max="9471" width="10.5703125" style="2" customWidth="1"/>
    <col min="9472" max="9473" width="8.85546875" style="2"/>
    <col min="9474" max="9474" width="19.85546875" style="2" customWidth="1"/>
    <col min="9475" max="9475" width="15.140625" style="2" customWidth="1"/>
    <col min="9476" max="9476" width="16.85546875" style="2" customWidth="1"/>
    <col min="9477" max="9479" width="8.85546875" style="2"/>
    <col min="9480" max="9480" width="11.140625" style="2" customWidth="1"/>
    <col min="9481" max="9690" width="8.85546875" style="2"/>
    <col min="9691" max="9691" width="8.85546875" style="2" customWidth="1"/>
    <col min="9692" max="9693" width="24.140625" style="2" customWidth="1"/>
    <col min="9694" max="9694" width="11" style="2" customWidth="1"/>
    <col min="9695" max="9695" width="10.140625" style="2" customWidth="1"/>
    <col min="9696" max="9697" width="14.28515625" style="2" customWidth="1"/>
    <col min="9698" max="9699" width="13.5703125" style="2" customWidth="1"/>
    <col min="9700" max="9700" width="10.28515625" style="2" customWidth="1"/>
    <col min="9701" max="9701" width="9.42578125" style="2" customWidth="1"/>
    <col min="9702" max="9702" width="12" style="2" customWidth="1"/>
    <col min="9703" max="9703" width="8.85546875" style="2" customWidth="1"/>
    <col min="9704" max="9704" width="10.7109375" style="2" customWidth="1"/>
    <col min="9705" max="9706" width="8.85546875" style="2" customWidth="1"/>
    <col min="9707" max="9707" width="15.140625" style="2" customWidth="1"/>
    <col min="9708" max="9708" width="10.7109375" style="2" customWidth="1"/>
    <col min="9709" max="9709" width="13" style="2" customWidth="1"/>
    <col min="9710" max="9710" width="19.7109375" style="2" customWidth="1"/>
    <col min="9711" max="9711" width="11.140625" style="2" customWidth="1"/>
    <col min="9712" max="9712" width="8.85546875" style="2" customWidth="1"/>
    <col min="9713" max="9713" width="11.85546875" style="2" customWidth="1"/>
    <col min="9714" max="9714" width="8.85546875" style="2" customWidth="1"/>
    <col min="9715" max="9715" width="12.42578125" style="2" customWidth="1"/>
    <col min="9716" max="9717" width="8.85546875" style="2" customWidth="1"/>
    <col min="9718" max="9718" width="16.7109375" style="2" customWidth="1"/>
    <col min="9719" max="9719" width="18" style="2" customWidth="1"/>
    <col min="9720" max="9720" width="17.85546875" style="2" customWidth="1"/>
    <col min="9721" max="9721" width="17.28515625" style="2" customWidth="1"/>
    <col min="9722" max="9722" width="10.42578125" style="2" customWidth="1"/>
    <col min="9723" max="9723" width="16" style="2" customWidth="1"/>
    <col min="9724" max="9724" width="14.7109375" style="2" customWidth="1"/>
    <col min="9725" max="9725" width="17.28515625" style="2" customWidth="1"/>
    <col min="9726" max="9726" width="11.7109375" style="2" customWidth="1"/>
    <col min="9727" max="9727" width="10.5703125" style="2" customWidth="1"/>
    <col min="9728" max="9729" width="8.85546875" style="2"/>
    <col min="9730" max="9730" width="19.85546875" style="2" customWidth="1"/>
    <col min="9731" max="9731" width="15.140625" style="2" customWidth="1"/>
    <col min="9732" max="9732" width="16.85546875" style="2" customWidth="1"/>
    <col min="9733" max="9735" width="8.85546875" style="2"/>
    <col min="9736" max="9736" width="11.140625" style="2" customWidth="1"/>
    <col min="9737" max="9946" width="8.85546875" style="2"/>
    <col min="9947" max="9947" width="8.85546875" style="2" customWidth="1"/>
    <col min="9948" max="9949" width="24.140625" style="2" customWidth="1"/>
    <col min="9950" max="9950" width="11" style="2" customWidth="1"/>
    <col min="9951" max="9951" width="10.140625" style="2" customWidth="1"/>
    <col min="9952" max="9953" width="14.28515625" style="2" customWidth="1"/>
    <col min="9954" max="9955" width="13.5703125" style="2" customWidth="1"/>
    <col min="9956" max="9956" width="10.28515625" style="2" customWidth="1"/>
    <col min="9957" max="9957" width="9.42578125" style="2" customWidth="1"/>
    <col min="9958" max="9958" width="12" style="2" customWidth="1"/>
    <col min="9959" max="9959" width="8.85546875" style="2" customWidth="1"/>
    <col min="9960" max="9960" width="10.7109375" style="2" customWidth="1"/>
    <col min="9961" max="9962" width="8.85546875" style="2" customWidth="1"/>
    <col min="9963" max="9963" width="15.140625" style="2" customWidth="1"/>
    <col min="9964" max="9964" width="10.7109375" style="2" customWidth="1"/>
    <col min="9965" max="9965" width="13" style="2" customWidth="1"/>
    <col min="9966" max="9966" width="19.7109375" style="2" customWidth="1"/>
    <col min="9967" max="9967" width="11.140625" style="2" customWidth="1"/>
    <col min="9968" max="9968" width="8.85546875" style="2" customWidth="1"/>
    <col min="9969" max="9969" width="11.85546875" style="2" customWidth="1"/>
    <col min="9970" max="9970" width="8.85546875" style="2" customWidth="1"/>
    <col min="9971" max="9971" width="12.42578125" style="2" customWidth="1"/>
    <col min="9972" max="9973" width="8.85546875" style="2" customWidth="1"/>
    <col min="9974" max="9974" width="16.7109375" style="2" customWidth="1"/>
    <col min="9975" max="9975" width="18" style="2" customWidth="1"/>
    <col min="9976" max="9976" width="17.85546875" style="2" customWidth="1"/>
    <col min="9977" max="9977" width="17.28515625" style="2" customWidth="1"/>
    <col min="9978" max="9978" width="10.42578125" style="2" customWidth="1"/>
    <col min="9979" max="9979" width="16" style="2" customWidth="1"/>
    <col min="9980" max="9980" width="14.7109375" style="2" customWidth="1"/>
    <col min="9981" max="9981" width="17.28515625" style="2" customWidth="1"/>
    <col min="9982" max="9982" width="11.7109375" style="2" customWidth="1"/>
    <col min="9983" max="9983" width="10.5703125" style="2" customWidth="1"/>
    <col min="9984" max="9985" width="8.85546875" style="2"/>
    <col min="9986" max="9986" width="19.85546875" style="2" customWidth="1"/>
    <col min="9987" max="9987" width="15.140625" style="2" customWidth="1"/>
    <col min="9988" max="9988" width="16.85546875" style="2" customWidth="1"/>
    <col min="9989" max="9991" width="8.85546875" style="2"/>
    <col min="9992" max="9992" width="11.140625" style="2" customWidth="1"/>
    <col min="9993" max="10202" width="8.85546875" style="2"/>
    <col min="10203" max="10203" width="8.85546875" style="2" customWidth="1"/>
    <col min="10204" max="10205" width="24.140625" style="2" customWidth="1"/>
    <col min="10206" max="10206" width="11" style="2" customWidth="1"/>
    <col min="10207" max="10207" width="10.140625" style="2" customWidth="1"/>
    <col min="10208" max="10209" width="14.28515625" style="2" customWidth="1"/>
    <col min="10210" max="10211" width="13.5703125" style="2" customWidth="1"/>
    <col min="10212" max="10212" width="10.28515625" style="2" customWidth="1"/>
    <col min="10213" max="10213" width="9.42578125" style="2" customWidth="1"/>
    <col min="10214" max="10214" width="12" style="2" customWidth="1"/>
    <col min="10215" max="10215" width="8.85546875" style="2" customWidth="1"/>
    <col min="10216" max="10216" width="10.7109375" style="2" customWidth="1"/>
    <col min="10217" max="10218" width="8.85546875" style="2" customWidth="1"/>
    <col min="10219" max="10219" width="15.140625" style="2" customWidth="1"/>
    <col min="10220" max="10220" width="10.7109375" style="2" customWidth="1"/>
    <col min="10221" max="10221" width="13" style="2" customWidth="1"/>
    <col min="10222" max="10222" width="19.7109375" style="2" customWidth="1"/>
    <col min="10223" max="10223" width="11.140625" style="2" customWidth="1"/>
    <col min="10224" max="10224" width="8.85546875" style="2" customWidth="1"/>
    <col min="10225" max="10225" width="11.85546875" style="2" customWidth="1"/>
    <col min="10226" max="10226" width="8.85546875" style="2" customWidth="1"/>
    <col min="10227" max="10227" width="12.42578125" style="2" customWidth="1"/>
    <col min="10228" max="10229" width="8.85546875" style="2" customWidth="1"/>
    <col min="10230" max="10230" width="16.7109375" style="2" customWidth="1"/>
    <col min="10231" max="10231" width="18" style="2" customWidth="1"/>
    <col min="10232" max="10232" width="17.85546875" style="2" customWidth="1"/>
    <col min="10233" max="10233" width="17.28515625" style="2" customWidth="1"/>
    <col min="10234" max="10234" width="10.42578125" style="2" customWidth="1"/>
    <col min="10235" max="10235" width="16" style="2" customWidth="1"/>
    <col min="10236" max="10236" width="14.7109375" style="2" customWidth="1"/>
    <col min="10237" max="10237" width="17.28515625" style="2" customWidth="1"/>
    <col min="10238" max="10238" width="11.7109375" style="2" customWidth="1"/>
    <col min="10239" max="10239" width="10.5703125" style="2" customWidth="1"/>
    <col min="10240" max="10241" width="8.85546875" style="2"/>
    <col min="10242" max="10242" width="19.85546875" style="2" customWidth="1"/>
    <col min="10243" max="10243" width="15.140625" style="2" customWidth="1"/>
    <col min="10244" max="10244" width="16.85546875" style="2" customWidth="1"/>
    <col min="10245" max="10247" width="8.85546875" style="2"/>
    <col min="10248" max="10248" width="11.140625" style="2" customWidth="1"/>
    <col min="10249" max="10458" width="8.85546875" style="2"/>
    <col min="10459" max="10459" width="8.85546875" style="2" customWidth="1"/>
    <col min="10460" max="10461" width="24.140625" style="2" customWidth="1"/>
    <col min="10462" max="10462" width="11" style="2" customWidth="1"/>
    <col min="10463" max="10463" width="10.140625" style="2" customWidth="1"/>
    <col min="10464" max="10465" width="14.28515625" style="2" customWidth="1"/>
    <col min="10466" max="10467" width="13.5703125" style="2" customWidth="1"/>
    <col min="10468" max="10468" width="10.28515625" style="2" customWidth="1"/>
    <col min="10469" max="10469" width="9.42578125" style="2" customWidth="1"/>
    <col min="10470" max="10470" width="12" style="2" customWidth="1"/>
    <col min="10471" max="10471" width="8.85546875" style="2" customWidth="1"/>
    <col min="10472" max="10472" width="10.7109375" style="2" customWidth="1"/>
    <col min="10473" max="10474" width="8.85546875" style="2" customWidth="1"/>
    <col min="10475" max="10475" width="15.140625" style="2" customWidth="1"/>
    <col min="10476" max="10476" width="10.7109375" style="2" customWidth="1"/>
    <col min="10477" max="10477" width="13" style="2" customWidth="1"/>
    <col min="10478" max="10478" width="19.7109375" style="2" customWidth="1"/>
    <col min="10479" max="10479" width="11.140625" style="2" customWidth="1"/>
    <col min="10480" max="10480" width="8.85546875" style="2" customWidth="1"/>
    <col min="10481" max="10481" width="11.85546875" style="2" customWidth="1"/>
    <col min="10482" max="10482" width="8.85546875" style="2" customWidth="1"/>
    <col min="10483" max="10483" width="12.42578125" style="2" customWidth="1"/>
    <col min="10484" max="10485" width="8.85546875" style="2" customWidth="1"/>
    <col min="10486" max="10486" width="16.7109375" style="2" customWidth="1"/>
    <col min="10487" max="10487" width="18" style="2" customWidth="1"/>
    <col min="10488" max="10488" width="17.85546875" style="2" customWidth="1"/>
    <col min="10489" max="10489" width="17.28515625" style="2" customWidth="1"/>
    <col min="10490" max="10490" width="10.42578125" style="2" customWidth="1"/>
    <col min="10491" max="10491" width="16" style="2" customWidth="1"/>
    <col min="10492" max="10492" width="14.7109375" style="2" customWidth="1"/>
    <col min="10493" max="10493" width="17.28515625" style="2" customWidth="1"/>
    <col min="10494" max="10494" width="11.7109375" style="2" customWidth="1"/>
    <col min="10495" max="10495" width="10.5703125" style="2" customWidth="1"/>
    <col min="10496" max="10497" width="8.85546875" style="2"/>
    <col min="10498" max="10498" width="19.85546875" style="2" customWidth="1"/>
    <col min="10499" max="10499" width="15.140625" style="2" customWidth="1"/>
    <col min="10500" max="10500" width="16.85546875" style="2" customWidth="1"/>
    <col min="10501" max="10503" width="8.85546875" style="2"/>
    <col min="10504" max="10504" width="11.140625" style="2" customWidth="1"/>
    <col min="10505" max="10714" width="8.85546875" style="2"/>
    <col min="10715" max="10715" width="8.85546875" style="2" customWidth="1"/>
    <col min="10716" max="10717" width="24.140625" style="2" customWidth="1"/>
    <col min="10718" max="10718" width="11" style="2" customWidth="1"/>
    <col min="10719" max="10719" width="10.140625" style="2" customWidth="1"/>
    <col min="10720" max="10721" width="14.28515625" style="2" customWidth="1"/>
    <col min="10722" max="10723" width="13.5703125" style="2" customWidth="1"/>
    <col min="10724" max="10724" width="10.28515625" style="2" customWidth="1"/>
    <col min="10725" max="10725" width="9.42578125" style="2" customWidth="1"/>
    <col min="10726" max="10726" width="12" style="2" customWidth="1"/>
    <col min="10727" max="10727" width="8.85546875" style="2" customWidth="1"/>
    <col min="10728" max="10728" width="10.7109375" style="2" customWidth="1"/>
    <col min="10729" max="10730" width="8.85546875" style="2" customWidth="1"/>
    <col min="10731" max="10731" width="15.140625" style="2" customWidth="1"/>
    <col min="10732" max="10732" width="10.7109375" style="2" customWidth="1"/>
    <col min="10733" max="10733" width="13" style="2" customWidth="1"/>
    <col min="10734" max="10734" width="19.7109375" style="2" customWidth="1"/>
    <col min="10735" max="10735" width="11.140625" style="2" customWidth="1"/>
    <col min="10736" max="10736" width="8.85546875" style="2" customWidth="1"/>
    <col min="10737" max="10737" width="11.85546875" style="2" customWidth="1"/>
    <col min="10738" max="10738" width="8.85546875" style="2" customWidth="1"/>
    <col min="10739" max="10739" width="12.42578125" style="2" customWidth="1"/>
    <col min="10740" max="10741" width="8.85546875" style="2" customWidth="1"/>
    <col min="10742" max="10742" width="16.7109375" style="2" customWidth="1"/>
    <col min="10743" max="10743" width="18" style="2" customWidth="1"/>
    <col min="10744" max="10744" width="17.85546875" style="2" customWidth="1"/>
    <col min="10745" max="10745" width="17.28515625" style="2" customWidth="1"/>
    <col min="10746" max="10746" width="10.42578125" style="2" customWidth="1"/>
    <col min="10747" max="10747" width="16" style="2" customWidth="1"/>
    <col min="10748" max="10748" width="14.7109375" style="2" customWidth="1"/>
    <col min="10749" max="10749" width="17.28515625" style="2" customWidth="1"/>
    <col min="10750" max="10750" width="11.7109375" style="2" customWidth="1"/>
    <col min="10751" max="10751" width="10.5703125" style="2" customWidth="1"/>
    <col min="10752" max="10753" width="8.85546875" style="2"/>
    <col min="10754" max="10754" width="19.85546875" style="2" customWidth="1"/>
    <col min="10755" max="10755" width="15.140625" style="2" customWidth="1"/>
    <col min="10756" max="10756" width="16.85546875" style="2" customWidth="1"/>
    <col min="10757" max="10759" width="8.85546875" style="2"/>
    <col min="10760" max="10760" width="11.140625" style="2" customWidth="1"/>
    <col min="10761" max="10970" width="8.85546875" style="2"/>
    <col min="10971" max="10971" width="8.85546875" style="2" customWidth="1"/>
    <col min="10972" max="10973" width="24.140625" style="2" customWidth="1"/>
    <col min="10974" max="10974" width="11" style="2" customWidth="1"/>
    <col min="10975" max="10975" width="10.140625" style="2" customWidth="1"/>
    <col min="10976" max="10977" width="14.28515625" style="2" customWidth="1"/>
    <col min="10978" max="10979" width="13.5703125" style="2" customWidth="1"/>
    <col min="10980" max="10980" width="10.28515625" style="2" customWidth="1"/>
    <col min="10981" max="10981" width="9.42578125" style="2" customWidth="1"/>
    <col min="10982" max="10982" width="12" style="2" customWidth="1"/>
    <col min="10983" max="10983" width="8.85546875" style="2" customWidth="1"/>
    <col min="10984" max="10984" width="10.7109375" style="2" customWidth="1"/>
    <col min="10985" max="10986" width="8.85546875" style="2" customWidth="1"/>
    <col min="10987" max="10987" width="15.140625" style="2" customWidth="1"/>
    <col min="10988" max="10988" width="10.7109375" style="2" customWidth="1"/>
    <col min="10989" max="10989" width="13" style="2" customWidth="1"/>
    <col min="10990" max="10990" width="19.7109375" style="2" customWidth="1"/>
    <col min="10991" max="10991" width="11.140625" style="2" customWidth="1"/>
    <col min="10992" max="10992" width="8.85546875" style="2" customWidth="1"/>
    <col min="10993" max="10993" width="11.85546875" style="2" customWidth="1"/>
    <col min="10994" max="10994" width="8.85546875" style="2" customWidth="1"/>
    <col min="10995" max="10995" width="12.42578125" style="2" customWidth="1"/>
    <col min="10996" max="10997" width="8.85546875" style="2" customWidth="1"/>
    <col min="10998" max="10998" width="16.7109375" style="2" customWidth="1"/>
    <col min="10999" max="10999" width="18" style="2" customWidth="1"/>
    <col min="11000" max="11000" width="17.85546875" style="2" customWidth="1"/>
    <col min="11001" max="11001" width="17.28515625" style="2" customWidth="1"/>
    <col min="11002" max="11002" width="10.42578125" style="2" customWidth="1"/>
    <col min="11003" max="11003" width="16" style="2" customWidth="1"/>
    <col min="11004" max="11004" width="14.7109375" style="2" customWidth="1"/>
    <col min="11005" max="11005" width="17.28515625" style="2" customWidth="1"/>
    <col min="11006" max="11006" width="11.7109375" style="2" customWidth="1"/>
    <col min="11007" max="11007" width="10.5703125" style="2" customWidth="1"/>
    <col min="11008" max="11009" width="8.85546875" style="2"/>
    <col min="11010" max="11010" width="19.85546875" style="2" customWidth="1"/>
    <col min="11011" max="11011" width="15.140625" style="2" customWidth="1"/>
    <col min="11012" max="11012" width="16.85546875" style="2" customWidth="1"/>
    <col min="11013" max="11015" width="8.85546875" style="2"/>
    <col min="11016" max="11016" width="11.140625" style="2" customWidth="1"/>
    <col min="11017" max="11226" width="8.85546875" style="2"/>
    <col min="11227" max="11227" width="8.85546875" style="2" customWidth="1"/>
    <col min="11228" max="11229" width="24.140625" style="2" customWidth="1"/>
    <col min="11230" max="11230" width="11" style="2" customWidth="1"/>
    <col min="11231" max="11231" width="10.140625" style="2" customWidth="1"/>
    <col min="11232" max="11233" width="14.28515625" style="2" customWidth="1"/>
    <col min="11234" max="11235" width="13.5703125" style="2" customWidth="1"/>
    <col min="11236" max="11236" width="10.28515625" style="2" customWidth="1"/>
    <col min="11237" max="11237" width="9.42578125" style="2" customWidth="1"/>
    <col min="11238" max="11238" width="12" style="2" customWidth="1"/>
    <col min="11239" max="11239" width="8.85546875" style="2" customWidth="1"/>
    <col min="11240" max="11240" width="10.7109375" style="2" customWidth="1"/>
    <col min="11241" max="11242" width="8.85546875" style="2" customWidth="1"/>
    <col min="11243" max="11243" width="15.140625" style="2" customWidth="1"/>
    <col min="11244" max="11244" width="10.7109375" style="2" customWidth="1"/>
    <col min="11245" max="11245" width="13" style="2" customWidth="1"/>
    <col min="11246" max="11246" width="19.7109375" style="2" customWidth="1"/>
    <col min="11247" max="11247" width="11.140625" style="2" customWidth="1"/>
    <col min="11248" max="11248" width="8.85546875" style="2" customWidth="1"/>
    <col min="11249" max="11249" width="11.85546875" style="2" customWidth="1"/>
    <col min="11250" max="11250" width="8.85546875" style="2" customWidth="1"/>
    <col min="11251" max="11251" width="12.42578125" style="2" customWidth="1"/>
    <col min="11252" max="11253" width="8.85546875" style="2" customWidth="1"/>
    <col min="11254" max="11254" width="16.7109375" style="2" customWidth="1"/>
    <col min="11255" max="11255" width="18" style="2" customWidth="1"/>
    <col min="11256" max="11256" width="17.85546875" style="2" customWidth="1"/>
    <col min="11257" max="11257" width="17.28515625" style="2" customWidth="1"/>
    <col min="11258" max="11258" width="10.42578125" style="2" customWidth="1"/>
    <col min="11259" max="11259" width="16" style="2" customWidth="1"/>
    <col min="11260" max="11260" width="14.7109375" style="2" customWidth="1"/>
    <col min="11261" max="11261" width="17.28515625" style="2" customWidth="1"/>
    <col min="11262" max="11262" width="11.7109375" style="2" customWidth="1"/>
    <col min="11263" max="11263" width="10.5703125" style="2" customWidth="1"/>
    <col min="11264" max="11265" width="8.85546875" style="2"/>
    <col min="11266" max="11266" width="19.85546875" style="2" customWidth="1"/>
    <col min="11267" max="11267" width="15.140625" style="2" customWidth="1"/>
    <col min="11268" max="11268" width="16.85546875" style="2" customWidth="1"/>
    <col min="11269" max="11271" width="8.85546875" style="2"/>
    <col min="11272" max="11272" width="11.140625" style="2" customWidth="1"/>
    <col min="11273" max="11482" width="8.85546875" style="2"/>
    <col min="11483" max="11483" width="8.85546875" style="2" customWidth="1"/>
    <col min="11484" max="11485" width="24.140625" style="2" customWidth="1"/>
    <col min="11486" max="11486" width="11" style="2" customWidth="1"/>
    <col min="11487" max="11487" width="10.140625" style="2" customWidth="1"/>
    <col min="11488" max="11489" width="14.28515625" style="2" customWidth="1"/>
    <col min="11490" max="11491" width="13.5703125" style="2" customWidth="1"/>
    <col min="11492" max="11492" width="10.28515625" style="2" customWidth="1"/>
    <col min="11493" max="11493" width="9.42578125" style="2" customWidth="1"/>
    <col min="11494" max="11494" width="12" style="2" customWidth="1"/>
    <col min="11495" max="11495" width="8.85546875" style="2" customWidth="1"/>
    <col min="11496" max="11496" width="10.7109375" style="2" customWidth="1"/>
    <col min="11497" max="11498" width="8.85546875" style="2" customWidth="1"/>
    <col min="11499" max="11499" width="15.140625" style="2" customWidth="1"/>
    <col min="11500" max="11500" width="10.7109375" style="2" customWidth="1"/>
    <col min="11501" max="11501" width="13" style="2" customWidth="1"/>
    <col min="11502" max="11502" width="19.7109375" style="2" customWidth="1"/>
    <col min="11503" max="11503" width="11.140625" style="2" customWidth="1"/>
    <col min="11504" max="11504" width="8.85546875" style="2" customWidth="1"/>
    <col min="11505" max="11505" width="11.85546875" style="2" customWidth="1"/>
    <col min="11506" max="11506" width="8.85546875" style="2" customWidth="1"/>
    <col min="11507" max="11507" width="12.42578125" style="2" customWidth="1"/>
    <col min="11508" max="11509" width="8.85546875" style="2" customWidth="1"/>
    <col min="11510" max="11510" width="16.7109375" style="2" customWidth="1"/>
    <col min="11511" max="11511" width="18" style="2" customWidth="1"/>
    <col min="11512" max="11512" width="17.85546875" style="2" customWidth="1"/>
    <col min="11513" max="11513" width="17.28515625" style="2" customWidth="1"/>
    <col min="11514" max="11514" width="10.42578125" style="2" customWidth="1"/>
    <col min="11515" max="11515" width="16" style="2" customWidth="1"/>
    <col min="11516" max="11516" width="14.7109375" style="2" customWidth="1"/>
    <col min="11517" max="11517" width="17.28515625" style="2" customWidth="1"/>
    <col min="11518" max="11518" width="11.7109375" style="2" customWidth="1"/>
    <col min="11519" max="11519" width="10.5703125" style="2" customWidth="1"/>
    <col min="11520" max="11521" width="8.85546875" style="2"/>
    <col min="11522" max="11522" width="19.85546875" style="2" customWidth="1"/>
    <col min="11523" max="11523" width="15.140625" style="2" customWidth="1"/>
    <col min="11524" max="11524" width="16.85546875" style="2" customWidth="1"/>
    <col min="11525" max="11527" width="8.85546875" style="2"/>
    <col min="11528" max="11528" width="11.140625" style="2" customWidth="1"/>
    <col min="11529" max="11738" width="8.85546875" style="2"/>
    <col min="11739" max="11739" width="8.85546875" style="2" customWidth="1"/>
    <col min="11740" max="11741" width="24.140625" style="2" customWidth="1"/>
    <col min="11742" max="11742" width="11" style="2" customWidth="1"/>
    <col min="11743" max="11743" width="10.140625" style="2" customWidth="1"/>
    <col min="11744" max="11745" width="14.28515625" style="2" customWidth="1"/>
    <col min="11746" max="11747" width="13.5703125" style="2" customWidth="1"/>
    <col min="11748" max="11748" width="10.28515625" style="2" customWidth="1"/>
    <col min="11749" max="11749" width="9.42578125" style="2" customWidth="1"/>
    <col min="11750" max="11750" width="12" style="2" customWidth="1"/>
    <col min="11751" max="11751" width="8.85546875" style="2" customWidth="1"/>
    <col min="11752" max="11752" width="10.7109375" style="2" customWidth="1"/>
    <col min="11753" max="11754" width="8.85546875" style="2" customWidth="1"/>
    <col min="11755" max="11755" width="15.140625" style="2" customWidth="1"/>
    <col min="11756" max="11756" width="10.7109375" style="2" customWidth="1"/>
    <col min="11757" max="11757" width="13" style="2" customWidth="1"/>
    <col min="11758" max="11758" width="19.7109375" style="2" customWidth="1"/>
    <col min="11759" max="11759" width="11.140625" style="2" customWidth="1"/>
    <col min="11760" max="11760" width="8.85546875" style="2" customWidth="1"/>
    <col min="11761" max="11761" width="11.85546875" style="2" customWidth="1"/>
    <col min="11762" max="11762" width="8.85546875" style="2" customWidth="1"/>
    <col min="11763" max="11763" width="12.42578125" style="2" customWidth="1"/>
    <col min="11764" max="11765" width="8.85546875" style="2" customWidth="1"/>
    <col min="11766" max="11766" width="16.7109375" style="2" customWidth="1"/>
    <col min="11767" max="11767" width="18" style="2" customWidth="1"/>
    <col min="11768" max="11768" width="17.85546875" style="2" customWidth="1"/>
    <col min="11769" max="11769" width="17.28515625" style="2" customWidth="1"/>
    <col min="11770" max="11770" width="10.42578125" style="2" customWidth="1"/>
    <col min="11771" max="11771" width="16" style="2" customWidth="1"/>
    <col min="11772" max="11772" width="14.7109375" style="2" customWidth="1"/>
    <col min="11773" max="11773" width="17.28515625" style="2" customWidth="1"/>
    <col min="11774" max="11774" width="11.7109375" style="2" customWidth="1"/>
    <col min="11775" max="11775" width="10.5703125" style="2" customWidth="1"/>
    <col min="11776" max="11777" width="8.85546875" style="2"/>
    <col min="11778" max="11778" width="19.85546875" style="2" customWidth="1"/>
    <col min="11779" max="11779" width="15.140625" style="2" customWidth="1"/>
    <col min="11780" max="11780" width="16.85546875" style="2" customWidth="1"/>
    <col min="11781" max="11783" width="8.85546875" style="2"/>
    <col min="11784" max="11784" width="11.140625" style="2" customWidth="1"/>
    <col min="11785" max="11994" width="8.85546875" style="2"/>
    <col min="11995" max="11995" width="8.85546875" style="2" customWidth="1"/>
    <col min="11996" max="11997" width="24.140625" style="2" customWidth="1"/>
    <col min="11998" max="11998" width="11" style="2" customWidth="1"/>
    <col min="11999" max="11999" width="10.140625" style="2" customWidth="1"/>
    <col min="12000" max="12001" width="14.28515625" style="2" customWidth="1"/>
    <col min="12002" max="12003" width="13.5703125" style="2" customWidth="1"/>
    <col min="12004" max="12004" width="10.28515625" style="2" customWidth="1"/>
    <col min="12005" max="12005" width="9.42578125" style="2" customWidth="1"/>
    <col min="12006" max="12006" width="12" style="2" customWidth="1"/>
    <col min="12007" max="12007" width="8.85546875" style="2" customWidth="1"/>
    <col min="12008" max="12008" width="10.7109375" style="2" customWidth="1"/>
    <col min="12009" max="12010" width="8.85546875" style="2" customWidth="1"/>
    <col min="12011" max="12011" width="15.140625" style="2" customWidth="1"/>
    <col min="12012" max="12012" width="10.7109375" style="2" customWidth="1"/>
    <col min="12013" max="12013" width="13" style="2" customWidth="1"/>
    <col min="12014" max="12014" width="19.7109375" style="2" customWidth="1"/>
    <col min="12015" max="12015" width="11.140625" style="2" customWidth="1"/>
    <col min="12016" max="12016" width="8.85546875" style="2" customWidth="1"/>
    <col min="12017" max="12017" width="11.85546875" style="2" customWidth="1"/>
    <col min="12018" max="12018" width="8.85546875" style="2" customWidth="1"/>
    <col min="12019" max="12019" width="12.42578125" style="2" customWidth="1"/>
    <col min="12020" max="12021" width="8.85546875" style="2" customWidth="1"/>
    <col min="12022" max="12022" width="16.7109375" style="2" customWidth="1"/>
    <col min="12023" max="12023" width="18" style="2" customWidth="1"/>
    <col min="12024" max="12024" width="17.85546875" style="2" customWidth="1"/>
    <col min="12025" max="12025" width="17.28515625" style="2" customWidth="1"/>
    <col min="12026" max="12026" width="10.42578125" style="2" customWidth="1"/>
    <col min="12027" max="12027" width="16" style="2" customWidth="1"/>
    <col min="12028" max="12028" width="14.7109375" style="2" customWidth="1"/>
    <col min="12029" max="12029" width="17.28515625" style="2" customWidth="1"/>
    <col min="12030" max="12030" width="11.7109375" style="2" customWidth="1"/>
    <col min="12031" max="12031" width="10.5703125" style="2" customWidth="1"/>
    <col min="12032" max="12033" width="8.85546875" style="2"/>
    <col min="12034" max="12034" width="19.85546875" style="2" customWidth="1"/>
    <col min="12035" max="12035" width="15.140625" style="2" customWidth="1"/>
    <col min="12036" max="12036" width="16.85546875" style="2" customWidth="1"/>
    <col min="12037" max="12039" width="8.85546875" style="2"/>
    <col min="12040" max="12040" width="11.140625" style="2" customWidth="1"/>
    <col min="12041" max="12250" width="8.85546875" style="2"/>
    <col min="12251" max="12251" width="8.85546875" style="2" customWidth="1"/>
    <col min="12252" max="12253" width="24.140625" style="2" customWidth="1"/>
    <col min="12254" max="12254" width="11" style="2" customWidth="1"/>
    <col min="12255" max="12255" width="10.140625" style="2" customWidth="1"/>
    <col min="12256" max="12257" width="14.28515625" style="2" customWidth="1"/>
    <col min="12258" max="12259" width="13.5703125" style="2" customWidth="1"/>
    <col min="12260" max="12260" width="10.28515625" style="2" customWidth="1"/>
    <col min="12261" max="12261" width="9.42578125" style="2" customWidth="1"/>
    <col min="12262" max="12262" width="12" style="2" customWidth="1"/>
    <col min="12263" max="12263" width="8.85546875" style="2" customWidth="1"/>
    <col min="12264" max="12264" width="10.7109375" style="2" customWidth="1"/>
    <col min="12265" max="12266" width="8.85546875" style="2" customWidth="1"/>
    <col min="12267" max="12267" width="15.140625" style="2" customWidth="1"/>
    <col min="12268" max="12268" width="10.7109375" style="2" customWidth="1"/>
    <col min="12269" max="12269" width="13" style="2" customWidth="1"/>
    <col min="12270" max="12270" width="19.7109375" style="2" customWidth="1"/>
    <col min="12271" max="12271" width="11.140625" style="2" customWidth="1"/>
    <col min="12272" max="12272" width="8.85546875" style="2" customWidth="1"/>
    <col min="12273" max="12273" width="11.85546875" style="2" customWidth="1"/>
    <col min="12274" max="12274" width="8.85546875" style="2" customWidth="1"/>
    <col min="12275" max="12275" width="12.42578125" style="2" customWidth="1"/>
    <col min="12276" max="12277" width="8.85546875" style="2" customWidth="1"/>
    <col min="12278" max="12278" width="16.7109375" style="2" customWidth="1"/>
    <col min="12279" max="12279" width="18" style="2" customWidth="1"/>
    <col min="12280" max="12280" width="17.85546875" style="2" customWidth="1"/>
    <col min="12281" max="12281" width="17.28515625" style="2" customWidth="1"/>
    <col min="12282" max="12282" width="10.42578125" style="2" customWidth="1"/>
    <col min="12283" max="12283" width="16" style="2" customWidth="1"/>
    <col min="12284" max="12284" width="14.7109375" style="2" customWidth="1"/>
    <col min="12285" max="12285" width="17.28515625" style="2" customWidth="1"/>
    <col min="12286" max="12286" width="11.7109375" style="2" customWidth="1"/>
    <col min="12287" max="12287" width="10.5703125" style="2" customWidth="1"/>
    <col min="12288" max="12289" width="8.85546875" style="2"/>
    <col min="12290" max="12290" width="19.85546875" style="2" customWidth="1"/>
    <col min="12291" max="12291" width="15.140625" style="2" customWidth="1"/>
    <col min="12292" max="12292" width="16.85546875" style="2" customWidth="1"/>
    <col min="12293" max="12295" width="8.85546875" style="2"/>
    <col min="12296" max="12296" width="11.140625" style="2" customWidth="1"/>
    <col min="12297" max="12506" width="8.85546875" style="2"/>
    <col min="12507" max="12507" width="8.85546875" style="2" customWidth="1"/>
    <col min="12508" max="12509" width="24.140625" style="2" customWidth="1"/>
    <col min="12510" max="12510" width="11" style="2" customWidth="1"/>
    <col min="12511" max="12511" width="10.140625" style="2" customWidth="1"/>
    <col min="12512" max="12513" width="14.28515625" style="2" customWidth="1"/>
    <col min="12514" max="12515" width="13.5703125" style="2" customWidth="1"/>
    <col min="12516" max="12516" width="10.28515625" style="2" customWidth="1"/>
    <col min="12517" max="12517" width="9.42578125" style="2" customWidth="1"/>
    <col min="12518" max="12518" width="12" style="2" customWidth="1"/>
    <col min="12519" max="12519" width="8.85546875" style="2" customWidth="1"/>
    <col min="12520" max="12520" width="10.7109375" style="2" customWidth="1"/>
    <col min="12521" max="12522" width="8.85546875" style="2" customWidth="1"/>
    <col min="12523" max="12523" width="15.140625" style="2" customWidth="1"/>
    <col min="12524" max="12524" width="10.7109375" style="2" customWidth="1"/>
    <col min="12525" max="12525" width="13" style="2" customWidth="1"/>
    <col min="12526" max="12526" width="19.7109375" style="2" customWidth="1"/>
    <col min="12527" max="12527" width="11.140625" style="2" customWidth="1"/>
    <col min="12528" max="12528" width="8.85546875" style="2" customWidth="1"/>
    <col min="12529" max="12529" width="11.85546875" style="2" customWidth="1"/>
    <col min="12530" max="12530" width="8.85546875" style="2" customWidth="1"/>
    <col min="12531" max="12531" width="12.42578125" style="2" customWidth="1"/>
    <col min="12532" max="12533" width="8.85546875" style="2" customWidth="1"/>
    <col min="12534" max="12534" width="16.7109375" style="2" customWidth="1"/>
    <col min="12535" max="12535" width="18" style="2" customWidth="1"/>
    <col min="12536" max="12536" width="17.85546875" style="2" customWidth="1"/>
    <col min="12537" max="12537" width="17.28515625" style="2" customWidth="1"/>
    <col min="12538" max="12538" width="10.42578125" style="2" customWidth="1"/>
    <col min="12539" max="12539" width="16" style="2" customWidth="1"/>
    <col min="12540" max="12540" width="14.7109375" style="2" customWidth="1"/>
    <col min="12541" max="12541" width="17.28515625" style="2" customWidth="1"/>
    <col min="12542" max="12542" width="11.7109375" style="2" customWidth="1"/>
    <col min="12543" max="12543" width="10.5703125" style="2" customWidth="1"/>
    <col min="12544" max="12545" width="8.85546875" style="2"/>
    <col min="12546" max="12546" width="19.85546875" style="2" customWidth="1"/>
    <col min="12547" max="12547" width="15.140625" style="2" customWidth="1"/>
    <col min="12548" max="12548" width="16.85546875" style="2" customWidth="1"/>
    <col min="12549" max="12551" width="8.85546875" style="2"/>
    <col min="12552" max="12552" width="11.140625" style="2" customWidth="1"/>
    <col min="12553" max="12762" width="8.85546875" style="2"/>
    <col min="12763" max="12763" width="8.85546875" style="2" customWidth="1"/>
    <col min="12764" max="12765" width="24.140625" style="2" customWidth="1"/>
    <col min="12766" max="12766" width="11" style="2" customWidth="1"/>
    <col min="12767" max="12767" width="10.140625" style="2" customWidth="1"/>
    <col min="12768" max="12769" width="14.28515625" style="2" customWidth="1"/>
    <col min="12770" max="12771" width="13.5703125" style="2" customWidth="1"/>
    <col min="12772" max="12772" width="10.28515625" style="2" customWidth="1"/>
    <col min="12773" max="12773" width="9.42578125" style="2" customWidth="1"/>
    <col min="12774" max="12774" width="12" style="2" customWidth="1"/>
    <col min="12775" max="12775" width="8.85546875" style="2" customWidth="1"/>
    <col min="12776" max="12776" width="10.7109375" style="2" customWidth="1"/>
    <col min="12777" max="12778" width="8.85546875" style="2" customWidth="1"/>
    <col min="12779" max="12779" width="15.140625" style="2" customWidth="1"/>
    <col min="12780" max="12780" width="10.7109375" style="2" customWidth="1"/>
    <col min="12781" max="12781" width="13" style="2" customWidth="1"/>
    <col min="12782" max="12782" width="19.7109375" style="2" customWidth="1"/>
    <col min="12783" max="12783" width="11.140625" style="2" customWidth="1"/>
    <col min="12784" max="12784" width="8.85546875" style="2" customWidth="1"/>
    <col min="12785" max="12785" width="11.85546875" style="2" customWidth="1"/>
    <col min="12786" max="12786" width="8.85546875" style="2" customWidth="1"/>
    <col min="12787" max="12787" width="12.42578125" style="2" customWidth="1"/>
    <col min="12788" max="12789" width="8.85546875" style="2" customWidth="1"/>
    <col min="12790" max="12790" width="16.7109375" style="2" customWidth="1"/>
    <col min="12791" max="12791" width="18" style="2" customWidth="1"/>
    <col min="12792" max="12792" width="17.85546875" style="2" customWidth="1"/>
    <col min="12793" max="12793" width="17.28515625" style="2" customWidth="1"/>
    <col min="12794" max="12794" width="10.42578125" style="2" customWidth="1"/>
    <col min="12795" max="12795" width="16" style="2" customWidth="1"/>
    <col min="12796" max="12796" width="14.7109375" style="2" customWidth="1"/>
    <col min="12797" max="12797" width="17.28515625" style="2" customWidth="1"/>
    <col min="12798" max="12798" width="11.7109375" style="2" customWidth="1"/>
    <col min="12799" max="12799" width="10.5703125" style="2" customWidth="1"/>
    <col min="12800" max="12801" width="8.85546875" style="2"/>
    <col min="12802" max="12802" width="19.85546875" style="2" customWidth="1"/>
    <col min="12803" max="12803" width="15.140625" style="2" customWidth="1"/>
    <col min="12804" max="12804" width="16.85546875" style="2" customWidth="1"/>
    <col min="12805" max="12807" width="8.85546875" style="2"/>
    <col min="12808" max="12808" width="11.140625" style="2" customWidth="1"/>
    <col min="12809" max="13018" width="8.85546875" style="2"/>
    <col min="13019" max="13019" width="8.85546875" style="2" customWidth="1"/>
    <col min="13020" max="13021" width="24.140625" style="2" customWidth="1"/>
    <col min="13022" max="13022" width="11" style="2" customWidth="1"/>
    <col min="13023" max="13023" width="10.140625" style="2" customWidth="1"/>
    <col min="13024" max="13025" width="14.28515625" style="2" customWidth="1"/>
    <col min="13026" max="13027" width="13.5703125" style="2" customWidth="1"/>
    <col min="13028" max="13028" width="10.28515625" style="2" customWidth="1"/>
    <col min="13029" max="13029" width="9.42578125" style="2" customWidth="1"/>
    <col min="13030" max="13030" width="12" style="2" customWidth="1"/>
    <col min="13031" max="13031" width="8.85546875" style="2" customWidth="1"/>
    <col min="13032" max="13032" width="10.7109375" style="2" customWidth="1"/>
    <col min="13033" max="13034" width="8.85546875" style="2" customWidth="1"/>
    <col min="13035" max="13035" width="15.140625" style="2" customWidth="1"/>
    <col min="13036" max="13036" width="10.7109375" style="2" customWidth="1"/>
    <col min="13037" max="13037" width="13" style="2" customWidth="1"/>
    <col min="13038" max="13038" width="19.7109375" style="2" customWidth="1"/>
    <col min="13039" max="13039" width="11.140625" style="2" customWidth="1"/>
    <col min="13040" max="13040" width="8.85546875" style="2" customWidth="1"/>
    <col min="13041" max="13041" width="11.85546875" style="2" customWidth="1"/>
    <col min="13042" max="13042" width="8.85546875" style="2" customWidth="1"/>
    <col min="13043" max="13043" width="12.42578125" style="2" customWidth="1"/>
    <col min="13044" max="13045" width="8.85546875" style="2" customWidth="1"/>
    <col min="13046" max="13046" width="16.7109375" style="2" customWidth="1"/>
    <col min="13047" max="13047" width="18" style="2" customWidth="1"/>
    <col min="13048" max="13048" width="17.85546875" style="2" customWidth="1"/>
    <col min="13049" max="13049" width="17.28515625" style="2" customWidth="1"/>
    <col min="13050" max="13050" width="10.42578125" style="2" customWidth="1"/>
    <col min="13051" max="13051" width="16" style="2" customWidth="1"/>
    <col min="13052" max="13052" width="14.7109375" style="2" customWidth="1"/>
    <col min="13053" max="13053" width="17.28515625" style="2" customWidth="1"/>
    <col min="13054" max="13054" width="11.7109375" style="2" customWidth="1"/>
    <col min="13055" max="13055" width="10.5703125" style="2" customWidth="1"/>
    <col min="13056" max="13057" width="8.85546875" style="2"/>
    <col min="13058" max="13058" width="19.85546875" style="2" customWidth="1"/>
    <col min="13059" max="13059" width="15.140625" style="2" customWidth="1"/>
    <col min="13060" max="13060" width="16.85546875" style="2" customWidth="1"/>
    <col min="13061" max="13063" width="8.85546875" style="2"/>
    <col min="13064" max="13064" width="11.140625" style="2" customWidth="1"/>
    <col min="13065" max="13274" width="8.85546875" style="2"/>
    <col min="13275" max="13275" width="8.85546875" style="2" customWidth="1"/>
    <col min="13276" max="13277" width="24.140625" style="2" customWidth="1"/>
    <col min="13278" max="13278" width="11" style="2" customWidth="1"/>
    <col min="13279" max="13279" width="10.140625" style="2" customWidth="1"/>
    <col min="13280" max="13281" width="14.28515625" style="2" customWidth="1"/>
    <col min="13282" max="13283" width="13.5703125" style="2" customWidth="1"/>
    <col min="13284" max="13284" width="10.28515625" style="2" customWidth="1"/>
    <col min="13285" max="13285" width="9.42578125" style="2" customWidth="1"/>
    <col min="13286" max="13286" width="12" style="2" customWidth="1"/>
    <col min="13287" max="13287" width="8.85546875" style="2" customWidth="1"/>
    <col min="13288" max="13288" width="10.7109375" style="2" customWidth="1"/>
    <col min="13289" max="13290" width="8.85546875" style="2" customWidth="1"/>
    <col min="13291" max="13291" width="15.140625" style="2" customWidth="1"/>
    <col min="13292" max="13292" width="10.7109375" style="2" customWidth="1"/>
    <col min="13293" max="13293" width="13" style="2" customWidth="1"/>
    <col min="13294" max="13294" width="19.7109375" style="2" customWidth="1"/>
    <col min="13295" max="13295" width="11.140625" style="2" customWidth="1"/>
    <col min="13296" max="13296" width="8.85546875" style="2" customWidth="1"/>
    <col min="13297" max="13297" width="11.85546875" style="2" customWidth="1"/>
    <col min="13298" max="13298" width="8.85546875" style="2" customWidth="1"/>
    <col min="13299" max="13299" width="12.42578125" style="2" customWidth="1"/>
    <col min="13300" max="13301" width="8.85546875" style="2" customWidth="1"/>
    <col min="13302" max="13302" width="16.7109375" style="2" customWidth="1"/>
    <col min="13303" max="13303" width="18" style="2" customWidth="1"/>
    <col min="13304" max="13304" width="17.85546875" style="2" customWidth="1"/>
    <col min="13305" max="13305" width="17.28515625" style="2" customWidth="1"/>
    <col min="13306" max="13306" width="10.42578125" style="2" customWidth="1"/>
    <col min="13307" max="13307" width="16" style="2" customWidth="1"/>
    <col min="13308" max="13308" width="14.7109375" style="2" customWidth="1"/>
    <col min="13309" max="13309" width="17.28515625" style="2" customWidth="1"/>
    <col min="13310" max="13310" width="11.7109375" style="2" customWidth="1"/>
    <col min="13311" max="13311" width="10.5703125" style="2" customWidth="1"/>
    <col min="13312" max="13313" width="8.85546875" style="2"/>
    <col min="13314" max="13314" width="19.85546875" style="2" customWidth="1"/>
    <col min="13315" max="13315" width="15.140625" style="2" customWidth="1"/>
    <col min="13316" max="13316" width="16.85546875" style="2" customWidth="1"/>
    <col min="13317" max="13319" width="8.85546875" style="2"/>
    <col min="13320" max="13320" width="11.140625" style="2" customWidth="1"/>
    <col min="13321" max="13530" width="8.85546875" style="2"/>
    <col min="13531" max="13531" width="8.85546875" style="2" customWidth="1"/>
    <col min="13532" max="13533" width="24.140625" style="2" customWidth="1"/>
    <col min="13534" max="13534" width="11" style="2" customWidth="1"/>
    <col min="13535" max="13535" width="10.140625" style="2" customWidth="1"/>
    <col min="13536" max="13537" width="14.28515625" style="2" customWidth="1"/>
    <col min="13538" max="13539" width="13.5703125" style="2" customWidth="1"/>
    <col min="13540" max="13540" width="10.28515625" style="2" customWidth="1"/>
    <col min="13541" max="13541" width="9.42578125" style="2" customWidth="1"/>
    <col min="13542" max="13542" width="12" style="2" customWidth="1"/>
    <col min="13543" max="13543" width="8.85546875" style="2" customWidth="1"/>
    <col min="13544" max="13544" width="10.7109375" style="2" customWidth="1"/>
    <col min="13545" max="13546" width="8.85546875" style="2" customWidth="1"/>
    <col min="13547" max="13547" width="15.140625" style="2" customWidth="1"/>
    <col min="13548" max="13548" width="10.7109375" style="2" customWidth="1"/>
    <col min="13549" max="13549" width="13" style="2" customWidth="1"/>
    <col min="13550" max="13550" width="19.7109375" style="2" customWidth="1"/>
    <col min="13551" max="13551" width="11.140625" style="2" customWidth="1"/>
    <col min="13552" max="13552" width="8.85546875" style="2" customWidth="1"/>
    <col min="13553" max="13553" width="11.85546875" style="2" customWidth="1"/>
    <col min="13554" max="13554" width="8.85546875" style="2" customWidth="1"/>
    <col min="13555" max="13555" width="12.42578125" style="2" customWidth="1"/>
    <col min="13556" max="13557" width="8.85546875" style="2" customWidth="1"/>
    <col min="13558" max="13558" width="16.7109375" style="2" customWidth="1"/>
    <col min="13559" max="13559" width="18" style="2" customWidth="1"/>
    <col min="13560" max="13560" width="17.85546875" style="2" customWidth="1"/>
    <col min="13561" max="13561" width="17.28515625" style="2" customWidth="1"/>
    <col min="13562" max="13562" width="10.42578125" style="2" customWidth="1"/>
    <col min="13563" max="13563" width="16" style="2" customWidth="1"/>
    <col min="13564" max="13564" width="14.7109375" style="2" customWidth="1"/>
    <col min="13565" max="13565" width="17.28515625" style="2" customWidth="1"/>
    <col min="13566" max="13566" width="11.7109375" style="2" customWidth="1"/>
    <col min="13567" max="13567" width="10.5703125" style="2" customWidth="1"/>
    <col min="13568" max="13569" width="8.85546875" style="2"/>
    <col min="13570" max="13570" width="19.85546875" style="2" customWidth="1"/>
    <col min="13571" max="13571" width="15.140625" style="2" customWidth="1"/>
    <col min="13572" max="13572" width="16.85546875" style="2" customWidth="1"/>
    <col min="13573" max="13575" width="8.85546875" style="2"/>
    <col min="13576" max="13576" width="11.140625" style="2" customWidth="1"/>
    <col min="13577" max="13786" width="8.85546875" style="2"/>
    <col min="13787" max="13787" width="8.85546875" style="2" customWidth="1"/>
    <col min="13788" max="13789" width="24.140625" style="2" customWidth="1"/>
    <col min="13790" max="13790" width="11" style="2" customWidth="1"/>
    <col min="13791" max="13791" width="10.140625" style="2" customWidth="1"/>
    <col min="13792" max="13793" width="14.28515625" style="2" customWidth="1"/>
    <col min="13794" max="13795" width="13.5703125" style="2" customWidth="1"/>
    <col min="13796" max="13796" width="10.28515625" style="2" customWidth="1"/>
    <col min="13797" max="13797" width="9.42578125" style="2" customWidth="1"/>
    <col min="13798" max="13798" width="12" style="2" customWidth="1"/>
    <col min="13799" max="13799" width="8.85546875" style="2" customWidth="1"/>
    <col min="13800" max="13800" width="10.7109375" style="2" customWidth="1"/>
    <col min="13801" max="13802" width="8.85546875" style="2" customWidth="1"/>
    <col min="13803" max="13803" width="15.140625" style="2" customWidth="1"/>
    <col min="13804" max="13804" width="10.7109375" style="2" customWidth="1"/>
    <col min="13805" max="13805" width="13" style="2" customWidth="1"/>
    <col min="13806" max="13806" width="19.7109375" style="2" customWidth="1"/>
    <col min="13807" max="13807" width="11.140625" style="2" customWidth="1"/>
    <col min="13808" max="13808" width="8.85546875" style="2" customWidth="1"/>
    <col min="13809" max="13809" width="11.85546875" style="2" customWidth="1"/>
    <col min="13810" max="13810" width="8.85546875" style="2" customWidth="1"/>
    <col min="13811" max="13811" width="12.42578125" style="2" customWidth="1"/>
    <col min="13812" max="13813" width="8.85546875" style="2" customWidth="1"/>
    <col min="13814" max="13814" width="16.7109375" style="2" customWidth="1"/>
    <col min="13815" max="13815" width="18" style="2" customWidth="1"/>
    <col min="13816" max="13816" width="17.85546875" style="2" customWidth="1"/>
    <col min="13817" max="13817" width="17.28515625" style="2" customWidth="1"/>
    <col min="13818" max="13818" width="10.42578125" style="2" customWidth="1"/>
    <col min="13819" max="13819" width="16" style="2" customWidth="1"/>
    <col min="13820" max="13820" width="14.7109375" style="2" customWidth="1"/>
    <col min="13821" max="13821" width="17.28515625" style="2" customWidth="1"/>
    <col min="13822" max="13822" width="11.7109375" style="2" customWidth="1"/>
    <col min="13823" max="13823" width="10.5703125" style="2" customWidth="1"/>
    <col min="13824" max="13825" width="8.85546875" style="2"/>
    <col min="13826" max="13826" width="19.85546875" style="2" customWidth="1"/>
    <col min="13827" max="13827" width="15.140625" style="2" customWidth="1"/>
    <col min="13828" max="13828" width="16.85546875" style="2" customWidth="1"/>
    <col min="13829" max="13831" width="8.85546875" style="2"/>
    <col min="13832" max="13832" width="11.140625" style="2" customWidth="1"/>
    <col min="13833" max="14042" width="8.85546875" style="2"/>
    <col min="14043" max="14043" width="8.85546875" style="2" customWidth="1"/>
    <col min="14044" max="14045" width="24.140625" style="2" customWidth="1"/>
    <col min="14046" max="14046" width="11" style="2" customWidth="1"/>
    <col min="14047" max="14047" width="10.140625" style="2" customWidth="1"/>
    <col min="14048" max="14049" width="14.28515625" style="2" customWidth="1"/>
    <col min="14050" max="14051" width="13.5703125" style="2" customWidth="1"/>
    <col min="14052" max="14052" width="10.28515625" style="2" customWidth="1"/>
    <col min="14053" max="14053" width="9.42578125" style="2" customWidth="1"/>
    <col min="14054" max="14054" width="12" style="2" customWidth="1"/>
    <col min="14055" max="14055" width="8.85546875" style="2" customWidth="1"/>
    <col min="14056" max="14056" width="10.7109375" style="2" customWidth="1"/>
    <col min="14057" max="14058" width="8.85546875" style="2" customWidth="1"/>
    <col min="14059" max="14059" width="15.140625" style="2" customWidth="1"/>
    <col min="14060" max="14060" width="10.7109375" style="2" customWidth="1"/>
    <col min="14061" max="14061" width="13" style="2" customWidth="1"/>
    <col min="14062" max="14062" width="19.7109375" style="2" customWidth="1"/>
    <col min="14063" max="14063" width="11.140625" style="2" customWidth="1"/>
    <col min="14064" max="14064" width="8.85546875" style="2" customWidth="1"/>
    <col min="14065" max="14065" width="11.85546875" style="2" customWidth="1"/>
    <col min="14066" max="14066" width="8.85546875" style="2" customWidth="1"/>
    <col min="14067" max="14067" width="12.42578125" style="2" customWidth="1"/>
    <col min="14068" max="14069" width="8.85546875" style="2" customWidth="1"/>
    <col min="14070" max="14070" width="16.7109375" style="2" customWidth="1"/>
    <col min="14071" max="14071" width="18" style="2" customWidth="1"/>
    <col min="14072" max="14072" width="17.85546875" style="2" customWidth="1"/>
    <col min="14073" max="14073" width="17.28515625" style="2" customWidth="1"/>
    <col min="14074" max="14074" width="10.42578125" style="2" customWidth="1"/>
    <col min="14075" max="14075" width="16" style="2" customWidth="1"/>
    <col min="14076" max="14076" width="14.7109375" style="2" customWidth="1"/>
    <col min="14077" max="14077" width="17.28515625" style="2" customWidth="1"/>
    <col min="14078" max="14078" width="11.7109375" style="2" customWidth="1"/>
    <col min="14079" max="14079" width="10.5703125" style="2" customWidth="1"/>
    <col min="14080" max="14081" width="8.85546875" style="2"/>
    <col min="14082" max="14082" width="19.85546875" style="2" customWidth="1"/>
    <col min="14083" max="14083" width="15.140625" style="2" customWidth="1"/>
    <col min="14084" max="14084" width="16.85546875" style="2" customWidth="1"/>
    <col min="14085" max="14087" width="8.85546875" style="2"/>
    <col min="14088" max="14088" width="11.140625" style="2" customWidth="1"/>
    <col min="14089" max="14298" width="8.85546875" style="2"/>
    <col min="14299" max="14299" width="8.85546875" style="2" customWidth="1"/>
    <col min="14300" max="14301" width="24.140625" style="2" customWidth="1"/>
    <col min="14302" max="14302" width="11" style="2" customWidth="1"/>
    <col min="14303" max="14303" width="10.140625" style="2" customWidth="1"/>
    <col min="14304" max="14305" width="14.28515625" style="2" customWidth="1"/>
    <col min="14306" max="14307" width="13.5703125" style="2" customWidth="1"/>
    <col min="14308" max="14308" width="10.28515625" style="2" customWidth="1"/>
    <col min="14309" max="14309" width="9.42578125" style="2" customWidth="1"/>
    <col min="14310" max="14310" width="12" style="2" customWidth="1"/>
    <col min="14311" max="14311" width="8.85546875" style="2" customWidth="1"/>
    <col min="14312" max="14312" width="10.7109375" style="2" customWidth="1"/>
    <col min="14313" max="14314" width="8.85546875" style="2" customWidth="1"/>
    <col min="14315" max="14315" width="15.140625" style="2" customWidth="1"/>
    <col min="14316" max="14316" width="10.7109375" style="2" customWidth="1"/>
    <col min="14317" max="14317" width="13" style="2" customWidth="1"/>
    <col min="14318" max="14318" width="19.7109375" style="2" customWidth="1"/>
    <col min="14319" max="14319" width="11.140625" style="2" customWidth="1"/>
    <col min="14320" max="14320" width="8.85546875" style="2" customWidth="1"/>
    <col min="14321" max="14321" width="11.85546875" style="2" customWidth="1"/>
    <col min="14322" max="14322" width="8.85546875" style="2" customWidth="1"/>
    <col min="14323" max="14323" width="12.42578125" style="2" customWidth="1"/>
    <col min="14324" max="14325" width="8.85546875" style="2" customWidth="1"/>
    <col min="14326" max="14326" width="16.7109375" style="2" customWidth="1"/>
    <col min="14327" max="14327" width="18" style="2" customWidth="1"/>
    <col min="14328" max="14328" width="17.85546875" style="2" customWidth="1"/>
    <col min="14329" max="14329" width="17.28515625" style="2" customWidth="1"/>
    <col min="14330" max="14330" width="10.42578125" style="2" customWidth="1"/>
    <col min="14331" max="14331" width="16" style="2" customWidth="1"/>
    <col min="14332" max="14332" width="14.7109375" style="2" customWidth="1"/>
    <col min="14333" max="14333" width="17.28515625" style="2" customWidth="1"/>
    <col min="14334" max="14334" width="11.7109375" style="2" customWidth="1"/>
    <col min="14335" max="14335" width="10.5703125" style="2" customWidth="1"/>
    <col min="14336" max="14337" width="8.85546875" style="2"/>
    <col min="14338" max="14338" width="19.85546875" style="2" customWidth="1"/>
    <col min="14339" max="14339" width="15.140625" style="2" customWidth="1"/>
    <col min="14340" max="14340" width="16.85546875" style="2" customWidth="1"/>
    <col min="14341" max="14343" width="8.85546875" style="2"/>
    <col min="14344" max="14344" width="11.140625" style="2" customWidth="1"/>
    <col min="14345" max="14554" width="8.85546875" style="2"/>
    <col min="14555" max="14555" width="8.85546875" style="2" customWidth="1"/>
    <col min="14556" max="14557" width="24.140625" style="2" customWidth="1"/>
    <col min="14558" max="14558" width="11" style="2" customWidth="1"/>
    <col min="14559" max="14559" width="10.140625" style="2" customWidth="1"/>
    <col min="14560" max="14561" width="14.28515625" style="2" customWidth="1"/>
    <col min="14562" max="14563" width="13.5703125" style="2" customWidth="1"/>
    <col min="14564" max="14564" width="10.28515625" style="2" customWidth="1"/>
    <col min="14565" max="14565" width="9.42578125" style="2" customWidth="1"/>
    <col min="14566" max="14566" width="12" style="2" customWidth="1"/>
    <col min="14567" max="14567" width="8.85546875" style="2" customWidth="1"/>
    <col min="14568" max="14568" width="10.7109375" style="2" customWidth="1"/>
    <col min="14569" max="14570" width="8.85546875" style="2" customWidth="1"/>
    <col min="14571" max="14571" width="15.140625" style="2" customWidth="1"/>
    <col min="14572" max="14572" width="10.7109375" style="2" customWidth="1"/>
    <col min="14573" max="14573" width="13" style="2" customWidth="1"/>
    <col min="14574" max="14574" width="19.7109375" style="2" customWidth="1"/>
    <col min="14575" max="14575" width="11.140625" style="2" customWidth="1"/>
    <col min="14576" max="14576" width="8.85546875" style="2" customWidth="1"/>
    <col min="14577" max="14577" width="11.85546875" style="2" customWidth="1"/>
    <col min="14578" max="14578" width="8.85546875" style="2" customWidth="1"/>
    <col min="14579" max="14579" width="12.42578125" style="2" customWidth="1"/>
    <col min="14580" max="14581" width="8.85546875" style="2" customWidth="1"/>
    <col min="14582" max="14582" width="16.7109375" style="2" customWidth="1"/>
    <col min="14583" max="14583" width="18" style="2" customWidth="1"/>
    <col min="14584" max="14584" width="17.85546875" style="2" customWidth="1"/>
    <col min="14585" max="14585" width="17.28515625" style="2" customWidth="1"/>
    <col min="14586" max="14586" width="10.42578125" style="2" customWidth="1"/>
    <col min="14587" max="14587" width="16" style="2" customWidth="1"/>
    <col min="14588" max="14588" width="14.7109375" style="2" customWidth="1"/>
    <col min="14589" max="14589" width="17.28515625" style="2" customWidth="1"/>
    <col min="14590" max="14590" width="11.7109375" style="2" customWidth="1"/>
    <col min="14591" max="14591" width="10.5703125" style="2" customWidth="1"/>
    <col min="14592" max="14593" width="8.85546875" style="2"/>
    <col min="14594" max="14594" width="19.85546875" style="2" customWidth="1"/>
    <col min="14595" max="14595" width="15.140625" style="2" customWidth="1"/>
    <col min="14596" max="14596" width="16.85546875" style="2" customWidth="1"/>
    <col min="14597" max="14599" width="8.85546875" style="2"/>
    <col min="14600" max="14600" width="11.140625" style="2" customWidth="1"/>
    <col min="14601" max="14810" width="8.85546875" style="2"/>
    <col min="14811" max="14811" width="8.85546875" style="2" customWidth="1"/>
    <col min="14812" max="14813" width="24.140625" style="2" customWidth="1"/>
    <col min="14814" max="14814" width="11" style="2" customWidth="1"/>
    <col min="14815" max="14815" width="10.140625" style="2" customWidth="1"/>
    <col min="14816" max="14817" width="14.28515625" style="2" customWidth="1"/>
    <col min="14818" max="14819" width="13.5703125" style="2" customWidth="1"/>
    <col min="14820" max="14820" width="10.28515625" style="2" customWidth="1"/>
    <col min="14821" max="14821" width="9.42578125" style="2" customWidth="1"/>
    <col min="14822" max="14822" width="12" style="2" customWidth="1"/>
    <col min="14823" max="14823" width="8.85546875" style="2" customWidth="1"/>
    <col min="14824" max="14824" width="10.7109375" style="2" customWidth="1"/>
    <col min="14825" max="14826" width="8.85546875" style="2" customWidth="1"/>
    <col min="14827" max="14827" width="15.140625" style="2" customWidth="1"/>
    <col min="14828" max="14828" width="10.7109375" style="2" customWidth="1"/>
    <col min="14829" max="14829" width="13" style="2" customWidth="1"/>
    <col min="14830" max="14830" width="19.7109375" style="2" customWidth="1"/>
    <col min="14831" max="14831" width="11.140625" style="2" customWidth="1"/>
    <col min="14832" max="14832" width="8.85546875" style="2" customWidth="1"/>
    <col min="14833" max="14833" width="11.85546875" style="2" customWidth="1"/>
    <col min="14834" max="14834" width="8.85546875" style="2" customWidth="1"/>
    <col min="14835" max="14835" width="12.42578125" style="2" customWidth="1"/>
    <col min="14836" max="14837" width="8.85546875" style="2" customWidth="1"/>
    <col min="14838" max="14838" width="16.7109375" style="2" customWidth="1"/>
    <col min="14839" max="14839" width="18" style="2" customWidth="1"/>
    <col min="14840" max="14840" width="17.85546875" style="2" customWidth="1"/>
    <col min="14841" max="14841" width="17.28515625" style="2" customWidth="1"/>
    <col min="14842" max="14842" width="10.42578125" style="2" customWidth="1"/>
    <col min="14843" max="14843" width="16" style="2" customWidth="1"/>
    <col min="14844" max="14844" width="14.7109375" style="2" customWidth="1"/>
    <col min="14845" max="14845" width="17.28515625" style="2" customWidth="1"/>
    <col min="14846" max="14846" width="11.7109375" style="2" customWidth="1"/>
    <col min="14847" max="14847" width="10.5703125" style="2" customWidth="1"/>
    <col min="14848" max="14849" width="8.85546875" style="2"/>
    <col min="14850" max="14850" width="19.85546875" style="2" customWidth="1"/>
    <col min="14851" max="14851" width="15.140625" style="2" customWidth="1"/>
    <col min="14852" max="14852" width="16.85546875" style="2" customWidth="1"/>
    <col min="14853" max="14855" width="8.85546875" style="2"/>
    <col min="14856" max="14856" width="11.140625" style="2" customWidth="1"/>
    <col min="14857" max="15066" width="8.85546875" style="2"/>
    <col min="15067" max="15067" width="8.85546875" style="2" customWidth="1"/>
    <col min="15068" max="15069" width="24.140625" style="2" customWidth="1"/>
    <col min="15070" max="15070" width="11" style="2" customWidth="1"/>
    <col min="15071" max="15071" width="10.140625" style="2" customWidth="1"/>
    <col min="15072" max="15073" width="14.28515625" style="2" customWidth="1"/>
    <col min="15074" max="15075" width="13.5703125" style="2" customWidth="1"/>
    <col min="15076" max="15076" width="10.28515625" style="2" customWidth="1"/>
    <col min="15077" max="15077" width="9.42578125" style="2" customWidth="1"/>
    <col min="15078" max="15078" width="12" style="2" customWidth="1"/>
    <col min="15079" max="15079" width="8.85546875" style="2" customWidth="1"/>
    <col min="15080" max="15080" width="10.7109375" style="2" customWidth="1"/>
    <col min="15081" max="15082" width="8.85546875" style="2" customWidth="1"/>
    <col min="15083" max="15083" width="15.140625" style="2" customWidth="1"/>
    <col min="15084" max="15084" width="10.7109375" style="2" customWidth="1"/>
    <col min="15085" max="15085" width="13" style="2" customWidth="1"/>
    <col min="15086" max="15086" width="19.7109375" style="2" customWidth="1"/>
    <col min="15087" max="15087" width="11.140625" style="2" customWidth="1"/>
    <col min="15088" max="15088" width="8.85546875" style="2" customWidth="1"/>
    <col min="15089" max="15089" width="11.85546875" style="2" customWidth="1"/>
    <col min="15090" max="15090" width="8.85546875" style="2" customWidth="1"/>
    <col min="15091" max="15091" width="12.42578125" style="2" customWidth="1"/>
    <col min="15092" max="15093" width="8.85546875" style="2" customWidth="1"/>
    <col min="15094" max="15094" width="16.7109375" style="2" customWidth="1"/>
    <col min="15095" max="15095" width="18" style="2" customWidth="1"/>
    <col min="15096" max="15096" width="17.85546875" style="2" customWidth="1"/>
    <col min="15097" max="15097" width="17.28515625" style="2" customWidth="1"/>
    <col min="15098" max="15098" width="10.42578125" style="2" customWidth="1"/>
    <col min="15099" max="15099" width="16" style="2" customWidth="1"/>
    <col min="15100" max="15100" width="14.7109375" style="2" customWidth="1"/>
    <col min="15101" max="15101" width="17.28515625" style="2" customWidth="1"/>
    <col min="15102" max="15102" width="11.7109375" style="2" customWidth="1"/>
    <col min="15103" max="15103" width="10.5703125" style="2" customWidth="1"/>
    <col min="15104" max="15105" width="8.85546875" style="2"/>
    <col min="15106" max="15106" width="19.85546875" style="2" customWidth="1"/>
    <col min="15107" max="15107" width="15.140625" style="2" customWidth="1"/>
    <col min="15108" max="15108" width="16.85546875" style="2" customWidth="1"/>
    <col min="15109" max="15111" width="8.85546875" style="2"/>
    <col min="15112" max="15112" width="11.140625" style="2" customWidth="1"/>
    <col min="15113" max="15322" width="8.85546875" style="2"/>
    <col min="15323" max="15323" width="8.85546875" style="2" customWidth="1"/>
    <col min="15324" max="15325" width="24.140625" style="2" customWidth="1"/>
    <col min="15326" max="15326" width="11" style="2" customWidth="1"/>
    <col min="15327" max="15327" width="10.140625" style="2" customWidth="1"/>
    <col min="15328" max="15329" width="14.28515625" style="2" customWidth="1"/>
    <col min="15330" max="15331" width="13.5703125" style="2" customWidth="1"/>
    <col min="15332" max="15332" width="10.28515625" style="2" customWidth="1"/>
    <col min="15333" max="15333" width="9.42578125" style="2" customWidth="1"/>
    <col min="15334" max="15334" width="12" style="2" customWidth="1"/>
    <col min="15335" max="15335" width="8.85546875" style="2" customWidth="1"/>
    <col min="15336" max="15336" width="10.7109375" style="2" customWidth="1"/>
    <col min="15337" max="15338" width="8.85546875" style="2" customWidth="1"/>
    <col min="15339" max="15339" width="15.140625" style="2" customWidth="1"/>
    <col min="15340" max="15340" width="10.7109375" style="2" customWidth="1"/>
    <col min="15341" max="15341" width="13" style="2" customWidth="1"/>
    <col min="15342" max="15342" width="19.7109375" style="2" customWidth="1"/>
    <col min="15343" max="15343" width="11.140625" style="2" customWidth="1"/>
    <col min="15344" max="15344" width="8.85546875" style="2" customWidth="1"/>
    <col min="15345" max="15345" width="11.85546875" style="2" customWidth="1"/>
    <col min="15346" max="15346" width="8.85546875" style="2" customWidth="1"/>
    <col min="15347" max="15347" width="12.42578125" style="2" customWidth="1"/>
    <col min="15348" max="15349" width="8.85546875" style="2" customWidth="1"/>
    <col min="15350" max="15350" width="16.7109375" style="2" customWidth="1"/>
    <col min="15351" max="15351" width="18" style="2" customWidth="1"/>
    <col min="15352" max="15352" width="17.85546875" style="2" customWidth="1"/>
    <col min="15353" max="15353" width="17.28515625" style="2" customWidth="1"/>
    <col min="15354" max="15354" width="10.42578125" style="2" customWidth="1"/>
    <col min="15355" max="15355" width="16" style="2" customWidth="1"/>
    <col min="15356" max="15356" width="14.7109375" style="2" customWidth="1"/>
    <col min="15357" max="15357" width="17.28515625" style="2" customWidth="1"/>
    <col min="15358" max="15358" width="11.7109375" style="2" customWidth="1"/>
    <col min="15359" max="15359" width="10.5703125" style="2" customWidth="1"/>
    <col min="15360" max="15361" width="8.85546875" style="2"/>
    <col min="15362" max="15362" width="19.85546875" style="2" customWidth="1"/>
    <col min="15363" max="15363" width="15.140625" style="2" customWidth="1"/>
    <col min="15364" max="15364" width="16.85546875" style="2" customWidth="1"/>
    <col min="15365" max="15367" width="8.85546875" style="2"/>
    <col min="15368" max="15368" width="11.140625" style="2" customWidth="1"/>
    <col min="15369" max="15578" width="8.85546875" style="2"/>
    <col min="15579" max="15579" width="8.85546875" style="2" customWidth="1"/>
    <col min="15580" max="15581" width="24.140625" style="2" customWidth="1"/>
    <col min="15582" max="15582" width="11" style="2" customWidth="1"/>
    <col min="15583" max="15583" width="10.140625" style="2" customWidth="1"/>
    <col min="15584" max="15585" width="14.28515625" style="2" customWidth="1"/>
    <col min="15586" max="15587" width="13.5703125" style="2" customWidth="1"/>
    <col min="15588" max="15588" width="10.28515625" style="2" customWidth="1"/>
    <col min="15589" max="15589" width="9.42578125" style="2" customWidth="1"/>
    <col min="15590" max="15590" width="12" style="2" customWidth="1"/>
    <col min="15591" max="15591" width="8.85546875" style="2" customWidth="1"/>
    <col min="15592" max="15592" width="10.7109375" style="2" customWidth="1"/>
    <col min="15593" max="15594" width="8.85546875" style="2" customWidth="1"/>
    <col min="15595" max="15595" width="15.140625" style="2" customWidth="1"/>
    <col min="15596" max="15596" width="10.7109375" style="2" customWidth="1"/>
    <col min="15597" max="15597" width="13" style="2" customWidth="1"/>
    <col min="15598" max="15598" width="19.7109375" style="2" customWidth="1"/>
    <col min="15599" max="15599" width="11.140625" style="2" customWidth="1"/>
    <col min="15600" max="15600" width="8.85546875" style="2" customWidth="1"/>
    <col min="15601" max="15601" width="11.85546875" style="2" customWidth="1"/>
    <col min="15602" max="15602" width="8.85546875" style="2" customWidth="1"/>
    <col min="15603" max="15603" width="12.42578125" style="2" customWidth="1"/>
    <col min="15604" max="15605" width="8.85546875" style="2" customWidth="1"/>
    <col min="15606" max="15606" width="16.7109375" style="2" customWidth="1"/>
    <col min="15607" max="15607" width="18" style="2" customWidth="1"/>
    <col min="15608" max="15608" width="17.85546875" style="2" customWidth="1"/>
    <col min="15609" max="15609" width="17.28515625" style="2" customWidth="1"/>
    <col min="15610" max="15610" width="10.42578125" style="2" customWidth="1"/>
    <col min="15611" max="15611" width="16" style="2" customWidth="1"/>
    <col min="15612" max="15612" width="14.7109375" style="2" customWidth="1"/>
    <col min="15613" max="15613" width="17.28515625" style="2" customWidth="1"/>
    <col min="15614" max="15614" width="11.7109375" style="2" customWidth="1"/>
    <col min="15615" max="15615" width="10.5703125" style="2" customWidth="1"/>
    <col min="15616" max="15617" width="8.85546875" style="2"/>
    <col min="15618" max="15618" width="19.85546875" style="2" customWidth="1"/>
    <col min="15619" max="15619" width="15.140625" style="2" customWidth="1"/>
    <col min="15620" max="15620" width="16.85546875" style="2" customWidth="1"/>
    <col min="15621" max="15623" width="8.85546875" style="2"/>
    <col min="15624" max="15624" width="11.140625" style="2" customWidth="1"/>
    <col min="15625" max="15834" width="8.85546875" style="2"/>
    <col min="15835" max="15835" width="8.85546875" style="2" customWidth="1"/>
    <col min="15836" max="15837" width="24.140625" style="2" customWidth="1"/>
    <col min="15838" max="15838" width="11" style="2" customWidth="1"/>
    <col min="15839" max="15839" width="10.140625" style="2" customWidth="1"/>
    <col min="15840" max="15841" width="14.28515625" style="2" customWidth="1"/>
    <col min="15842" max="15843" width="13.5703125" style="2" customWidth="1"/>
    <col min="15844" max="15844" width="10.28515625" style="2" customWidth="1"/>
    <col min="15845" max="15845" width="9.42578125" style="2" customWidth="1"/>
    <col min="15846" max="15846" width="12" style="2" customWidth="1"/>
    <col min="15847" max="15847" width="8.85546875" style="2" customWidth="1"/>
    <col min="15848" max="15848" width="10.7109375" style="2" customWidth="1"/>
    <col min="15849" max="15850" width="8.85546875" style="2" customWidth="1"/>
    <col min="15851" max="15851" width="15.140625" style="2" customWidth="1"/>
    <col min="15852" max="15852" width="10.7109375" style="2" customWidth="1"/>
    <col min="15853" max="15853" width="13" style="2" customWidth="1"/>
    <col min="15854" max="15854" width="19.7109375" style="2" customWidth="1"/>
    <col min="15855" max="15855" width="11.140625" style="2" customWidth="1"/>
    <col min="15856" max="15856" width="8.85546875" style="2" customWidth="1"/>
    <col min="15857" max="15857" width="11.85546875" style="2" customWidth="1"/>
    <col min="15858" max="15858" width="8.85546875" style="2" customWidth="1"/>
    <col min="15859" max="15859" width="12.42578125" style="2" customWidth="1"/>
    <col min="15860" max="15861" width="8.85546875" style="2" customWidth="1"/>
    <col min="15862" max="15862" width="16.7109375" style="2" customWidth="1"/>
    <col min="15863" max="15863" width="18" style="2" customWidth="1"/>
    <col min="15864" max="15864" width="17.85546875" style="2" customWidth="1"/>
    <col min="15865" max="15865" width="17.28515625" style="2" customWidth="1"/>
    <col min="15866" max="15866" width="10.42578125" style="2" customWidth="1"/>
    <col min="15867" max="15867" width="16" style="2" customWidth="1"/>
    <col min="15868" max="15868" width="14.7109375" style="2" customWidth="1"/>
    <col min="15869" max="15869" width="17.28515625" style="2" customWidth="1"/>
    <col min="15870" max="15870" width="11.7109375" style="2" customWidth="1"/>
    <col min="15871" max="15871" width="10.5703125" style="2" customWidth="1"/>
    <col min="15872" max="15873" width="8.85546875" style="2"/>
    <col min="15874" max="15874" width="19.85546875" style="2" customWidth="1"/>
    <col min="15875" max="15875" width="15.140625" style="2" customWidth="1"/>
    <col min="15876" max="15876" width="16.85546875" style="2" customWidth="1"/>
    <col min="15877" max="15879" width="8.85546875" style="2"/>
    <col min="15880" max="15880" width="11.140625" style="2" customWidth="1"/>
    <col min="15881" max="16090" width="8.85546875" style="2"/>
    <col min="16091" max="16091" width="8.85546875" style="2" customWidth="1"/>
    <col min="16092" max="16093" width="24.140625" style="2" customWidth="1"/>
    <col min="16094" max="16094" width="11" style="2" customWidth="1"/>
    <col min="16095" max="16095" width="10.140625" style="2" customWidth="1"/>
    <col min="16096" max="16097" width="14.28515625" style="2" customWidth="1"/>
    <col min="16098" max="16099" width="13.5703125" style="2" customWidth="1"/>
    <col min="16100" max="16100" width="10.28515625" style="2" customWidth="1"/>
    <col min="16101" max="16101" width="9.42578125" style="2" customWidth="1"/>
    <col min="16102" max="16102" width="12" style="2" customWidth="1"/>
    <col min="16103" max="16103" width="8.85546875" style="2" customWidth="1"/>
    <col min="16104" max="16104" width="10.7109375" style="2" customWidth="1"/>
    <col min="16105" max="16106" width="8.85546875" style="2" customWidth="1"/>
    <col min="16107" max="16107" width="15.140625" style="2" customWidth="1"/>
    <col min="16108" max="16108" width="10.7109375" style="2" customWidth="1"/>
    <col min="16109" max="16109" width="13" style="2" customWidth="1"/>
    <col min="16110" max="16110" width="19.7109375" style="2" customWidth="1"/>
    <col min="16111" max="16111" width="11.140625" style="2" customWidth="1"/>
    <col min="16112" max="16112" width="8.85546875" style="2" customWidth="1"/>
    <col min="16113" max="16113" width="11.85546875" style="2" customWidth="1"/>
    <col min="16114" max="16114" width="8.85546875" style="2" customWidth="1"/>
    <col min="16115" max="16115" width="12.42578125" style="2" customWidth="1"/>
    <col min="16116" max="16117" width="8.85546875" style="2" customWidth="1"/>
    <col min="16118" max="16118" width="16.7109375" style="2" customWidth="1"/>
    <col min="16119" max="16119" width="18" style="2" customWidth="1"/>
    <col min="16120" max="16120" width="17.85546875" style="2" customWidth="1"/>
    <col min="16121" max="16121" width="17.28515625" style="2" customWidth="1"/>
    <col min="16122" max="16122" width="10.42578125" style="2" customWidth="1"/>
    <col min="16123" max="16123" width="16" style="2" customWidth="1"/>
    <col min="16124" max="16124" width="14.7109375" style="2" customWidth="1"/>
    <col min="16125" max="16125" width="17.28515625" style="2" customWidth="1"/>
    <col min="16126" max="16126" width="11.7109375" style="2" customWidth="1"/>
    <col min="16127" max="16127" width="10.5703125" style="2" customWidth="1"/>
    <col min="16128" max="16129" width="8.85546875" style="2"/>
    <col min="16130" max="16130" width="19.85546875" style="2" customWidth="1"/>
    <col min="16131" max="16131" width="15.140625" style="2" customWidth="1"/>
    <col min="16132" max="16132" width="16.85546875" style="2" customWidth="1"/>
    <col min="16133" max="16135" width="8.85546875" style="2"/>
    <col min="16136" max="16136" width="11.140625" style="2" customWidth="1"/>
    <col min="16137" max="16384" width="8.85546875" style="2"/>
  </cols>
  <sheetData>
    <row r="1" spans="1:11" ht="24.75" customHeight="1" x14ac:dyDescent="0.2">
      <c r="A1" s="1"/>
      <c r="B1" s="1"/>
      <c r="C1" s="1"/>
      <c r="E1" s="1"/>
      <c r="F1" s="1"/>
      <c r="G1" s="1"/>
      <c r="H1" s="1" t="s">
        <v>0</v>
      </c>
      <c r="J1" s="1"/>
    </row>
    <row r="2" spans="1:11" ht="15" x14ac:dyDescent="0.2">
      <c r="A2" s="5"/>
      <c r="F2" s="6" t="s">
        <v>1</v>
      </c>
      <c r="G2" s="1"/>
      <c r="H2" s="1"/>
      <c r="I2" s="1"/>
      <c r="J2" s="1"/>
    </row>
    <row r="3" spans="1:11" ht="30.75" customHeight="1" x14ac:dyDescent="0.2">
      <c r="A3" s="1" t="s">
        <v>2</v>
      </c>
      <c r="B3" s="1"/>
      <c r="C3" s="1"/>
      <c r="D3" s="1"/>
      <c r="E3" s="1"/>
    </row>
    <row r="4" spans="1:11" ht="15" x14ac:dyDescent="0.2">
      <c r="A4" s="1"/>
      <c r="B4" s="1"/>
      <c r="C4" s="1"/>
      <c r="H4" s="7"/>
      <c r="I4" s="1" t="s">
        <v>3</v>
      </c>
    </row>
    <row r="5" spans="1:11" ht="32.25" customHeight="1" x14ac:dyDescent="0.25">
      <c r="A5" s="1"/>
      <c r="B5" s="1"/>
      <c r="C5" s="1"/>
      <c r="E5" s="3"/>
      <c r="G5" s="8"/>
      <c r="I5" s="8" t="s">
        <v>4</v>
      </c>
      <c r="J5" s="9"/>
    </row>
    <row r="6" spans="1:11" ht="39" customHeight="1" x14ac:dyDescent="0.25">
      <c r="A6" s="10" t="s">
        <v>7</v>
      </c>
      <c r="B6" s="10"/>
      <c r="C6" s="10"/>
      <c r="D6" s="10"/>
      <c r="E6" s="10"/>
      <c r="F6" s="10"/>
      <c r="G6" s="10"/>
      <c r="H6" s="10"/>
      <c r="I6" s="10"/>
      <c r="J6" s="10"/>
      <c r="K6" s="10"/>
    </row>
    <row r="7" spans="1:11" ht="20.25" x14ac:dyDescent="0.3">
      <c r="A7" s="11" t="s">
        <v>8</v>
      </c>
      <c r="B7" s="11"/>
      <c r="C7" s="11"/>
      <c r="D7" s="11"/>
      <c r="E7" s="11"/>
      <c r="F7" s="11"/>
      <c r="G7" s="11"/>
      <c r="H7" s="11"/>
      <c r="I7" s="11"/>
      <c r="J7" s="11"/>
      <c r="K7" s="11"/>
    </row>
    <row r="8" spans="1:11" ht="31.5" customHeight="1" x14ac:dyDescent="0.3">
      <c r="A8" s="12" t="s">
        <v>9</v>
      </c>
      <c r="B8" s="12"/>
      <c r="C8" s="12"/>
      <c r="D8" s="12"/>
      <c r="E8" s="12"/>
      <c r="F8" s="12"/>
      <c r="G8" s="12"/>
      <c r="H8" s="12"/>
      <c r="I8" s="12"/>
      <c r="J8" s="12"/>
      <c r="K8" s="12"/>
    </row>
    <row r="9" spans="1:11" ht="18.75" x14ac:dyDescent="0.3">
      <c r="H9" s="4"/>
      <c r="I9" s="4"/>
    </row>
    <row r="10" spans="1:11" ht="28.5" customHeight="1" x14ac:dyDescent="0.25">
      <c r="A10" s="13" t="s">
        <v>10</v>
      </c>
      <c r="B10" s="14"/>
      <c r="C10" s="15"/>
      <c r="D10" s="16" t="s">
        <v>11</v>
      </c>
      <c r="E10" s="16"/>
      <c r="F10" s="17" t="s">
        <v>12</v>
      </c>
      <c r="G10" s="18"/>
      <c r="H10" s="17" t="s">
        <v>13</v>
      </c>
      <c r="I10" s="18"/>
      <c r="J10" s="17" t="s">
        <v>14</v>
      </c>
      <c r="K10" s="18"/>
    </row>
    <row r="11" spans="1:11" ht="28.5" customHeight="1" x14ac:dyDescent="0.25">
      <c r="A11" s="19"/>
      <c r="B11" s="20"/>
      <c r="C11" s="21"/>
      <c r="D11" s="22" t="s">
        <v>5</v>
      </c>
      <c r="E11" s="23" t="s">
        <v>6</v>
      </c>
      <c r="F11" s="24" t="s">
        <v>5</v>
      </c>
      <c r="G11" s="23" t="s">
        <v>6</v>
      </c>
      <c r="H11" s="24" t="s">
        <v>5</v>
      </c>
      <c r="I11" s="23" t="s">
        <v>6</v>
      </c>
      <c r="J11" s="24" t="s">
        <v>5</v>
      </c>
      <c r="K11" s="23" t="s">
        <v>6</v>
      </c>
    </row>
    <row r="12" spans="1:11" ht="27.75" customHeight="1" x14ac:dyDescent="0.25">
      <c r="A12" s="25" t="s">
        <v>15</v>
      </c>
      <c r="B12" s="26"/>
      <c r="C12" s="27"/>
      <c r="D12" s="28"/>
      <c r="E12" s="29"/>
      <c r="F12" s="30"/>
      <c r="G12" s="31"/>
      <c r="H12" s="30"/>
      <c r="I12" s="32"/>
      <c r="J12" s="33">
        <f>0.2*1.07</f>
        <v>0.21400000000000002</v>
      </c>
      <c r="K12" s="34">
        <f>J12*1.2</f>
        <v>0.25680000000000003</v>
      </c>
    </row>
    <row r="13" spans="1:11" ht="15.75" x14ac:dyDescent="0.25">
      <c r="A13" s="25" t="s">
        <v>16</v>
      </c>
      <c r="B13" s="26"/>
      <c r="C13" s="27"/>
      <c r="D13" s="28"/>
      <c r="E13" s="29"/>
      <c r="F13" s="30"/>
      <c r="G13" s="32"/>
      <c r="H13" s="37">
        <f>56.9*1.1*1.3*1.07</f>
        <v>87.062690000000003</v>
      </c>
      <c r="I13" s="29">
        <f>H13*1.2</f>
        <v>104.475228</v>
      </c>
      <c r="J13" s="30"/>
      <c r="K13" s="38"/>
    </row>
    <row r="14" spans="1:11" ht="15" customHeight="1" x14ac:dyDescent="0.25">
      <c r="A14" s="25"/>
      <c r="B14" s="26" t="s">
        <v>17</v>
      </c>
      <c r="C14" s="27"/>
      <c r="D14" s="28"/>
      <c r="E14" s="40"/>
      <c r="F14" s="30"/>
      <c r="G14" s="32"/>
      <c r="H14" s="37">
        <f>40.5*1.1*1.3*1.07</f>
        <v>61.96905000000001</v>
      </c>
      <c r="I14" s="29">
        <f>H14*1.2</f>
        <v>74.362860000000012</v>
      </c>
      <c r="J14" s="30"/>
      <c r="K14" s="38"/>
    </row>
    <row r="15" spans="1:11" ht="57" hidden="1" customHeight="1" x14ac:dyDescent="0.25">
      <c r="A15" s="42"/>
      <c r="B15" s="43"/>
      <c r="C15" s="44"/>
      <c r="D15" s="45"/>
      <c r="E15" s="40"/>
      <c r="F15" s="46"/>
      <c r="G15" s="47"/>
      <c r="H15" s="46"/>
      <c r="I15" s="47"/>
      <c r="J15" s="46"/>
      <c r="K15" s="48"/>
    </row>
    <row r="16" spans="1:11" ht="16.5" hidden="1" customHeight="1" x14ac:dyDescent="0.25">
      <c r="A16" s="49"/>
      <c r="B16" s="50"/>
      <c r="C16" s="51"/>
      <c r="D16" s="52"/>
      <c r="E16" s="53"/>
      <c r="F16" s="33"/>
      <c r="G16" s="53"/>
      <c r="H16" s="33"/>
      <c r="I16" s="53"/>
      <c r="J16" s="54"/>
      <c r="K16" s="55"/>
    </row>
    <row r="17" spans="1:11" ht="15.75" hidden="1" x14ac:dyDescent="0.25">
      <c r="A17" s="56"/>
      <c r="B17" s="57"/>
      <c r="C17" s="58"/>
      <c r="D17" s="59"/>
      <c r="E17" s="53"/>
      <c r="F17" s="37"/>
      <c r="G17" s="53"/>
      <c r="H17" s="37"/>
      <c r="I17" s="29"/>
      <c r="J17" s="30"/>
      <c r="K17" s="38"/>
    </row>
    <row r="18" spans="1:11" ht="28.5" customHeight="1" x14ac:dyDescent="0.25">
      <c r="A18" s="60" t="s">
        <v>18</v>
      </c>
      <c r="B18" s="35"/>
      <c r="C18" s="61"/>
      <c r="D18" s="62">
        <v>44.59</v>
      </c>
      <c r="E18" s="29">
        <f>D18*1.2</f>
        <v>53.508000000000003</v>
      </c>
      <c r="F18" s="37"/>
      <c r="G18" s="29"/>
      <c r="H18" s="30"/>
      <c r="I18" s="32"/>
      <c r="J18" s="30"/>
      <c r="K18" s="38"/>
    </row>
    <row r="19" spans="1:11" ht="15.75" x14ac:dyDescent="0.25">
      <c r="A19" s="63" t="s">
        <v>19</v>
      </c>
      <c r="B19" s="64"/>
      <c r="C19" s="65"/>
      <c r="D19" s="62">
        <v>35.31</v>
      </c>
      <c r="E19" s="53">
        <f t="shared" ref="E19:E61" si="0">D19*1.2</f>
        <v>42.372</v>
      </c>
      <c r="F19" s="33"/>
      <c r="G19" s="53"/>
      <c r="H19" s="54"/>
      <c r="I19" s="31"/>
      <c r="J19" s="54"/>
      <c r="K19" s="55"/>
    </row>
    <row r="20" spans="1:11" ht="15.75" hidden="1" x14ac:dyDescent="0.25">
      <c r="A20" s="60"/>
      <c r="B20" s="35"/>
      <c r="C20" s="61"/>
      <c r="D20" s="66">
        <f t="shared" ref="D20:D25" si="1">ROUND(K20/1000,0)*1000</f>
        <v>0</v>
      </c>
      <c r="E20" s="29">
        <f t="shared" si="0"/>
        <v>0</v>
      </c>
      <c r="F20" s="67"/>
      <c r="G20" s="68"/>
      <c r="H20" s="46"/>
      <c r="I20" s="47"/>
      <c r="J20" s="46"/>
      <c r="K20" s="48"/>
    </row>
    <row r="21" spans="1:11" ht="15.75" hidden="1" x14ac:dyDescent="0.25">
      <c r="A21" s="60"/>
      <c r="B21" s="35"/>
      <c r="C21" s="61"/>
      <c r="D21" s="66">
        <f t="shared" si="1"/>
        <v>0</v>
      </c>
      <c r="E21" s="29">
        <f t="shared" si="0"/>
        <v>0</v>
      </c>
      <c r="F21" s="67"/>
      <c r="G21" s="68"/>
      <c r="H21" s="46"/>
      <c r="I21" s="47"/>
      <c r="J21" s="46"/>
      <c r="K21" s="48"/>
    </row>
    <row r="22" spans="1:11" ht="15.75" hidden="1" x14ac:dyDescent="0.25">
      <c r="A22" s="60"/>
      <c r="B22" s="35"/>
      <c r="C22" s="61"/>
      <c r="D22" s="66">
        <f t="shared" si="1"/>
        <v>0</v>
      </c>
      <c r="E22" s="29">
        <f t="shared" si="0"/>
        <v>0</v>
      </c>
      <c r="F22" s="67"/>
      <c r="G22" s="68"/>
      <c r="H22" s="46"/>
      <c r="I22" s="47"/>
      <c r="J22" s="46"/>
      <c r="K22" s="48"/>
    </row>
    <row r="23" spans="1:11" ht="15.75" hidden="1" x14ac:dyDescent="0.25">
      <c r="A23" s="60"/>
      <c r="B23" s="35"/>
      <c r="C23" s="61"/>
      <c r="D23" s="66">
        <f t="shared" si="1"/>
        <v>0</v>
      </c>
      <c r="E23" s="29">
        <f t="shared" si="0"/>
        <v>0</v>
      </c>
      <c r="F23" s="67"/>
      <c r="G23" s="68"/>
      <c r="H23" s="46"/>
      <c r="I23" s="47"/>
      <c r="J23" s="46"/>
      <c r="K23" s="48"/>
    </row>
    <row r="24" spans="1:11" ht="15.75" hidden="1" x14ac:dyDescent="0.25">
      <c r="A24" s="60"/>
      <c r="B24" s="35"/>
      <c r="C24" s="61"/>
      <c r="D24" s="66">
        <f t="shared" si="1"/>
        <v>0</v>
      </c>
      <c r="E24" s="29">
        <f t="shared" si="0"/>
        <v>0</v>
      </c>
      <c r="F24" s="67"/>
      <c r="G24" s="68"/>
      <c r="H24" s="46"/>
      <c r="I24" s="47"/>
      <c r="J24" s="46"/>
      <c r="K24" s="48"/>
    </row>
    <row r="25" spans="1:11" ht="15.75" hidden="1" x14ac:dyDescent="0.25">
      <c r="A25" s="60"/>
      <c r="B25" s="35"/>
      <c r="C25" s="61"/>
      <c r="D25" s="66">
        <f t="shared" si="1"/>
        <v>0</v>
      </c>
      <c r="E25" s="40">
        <f t="shared" si="0"/>
        <v>0</v>
      </c>
      <c r="F25" s="67"/>
      <c r="G25" s="68"/>
      <c r="H25" s="46"/>
      <c r="I25" s="47"/>
      <c r="J25" s="46"/>
      <c r="K25" s="48"/>
    </row>
    <row r="26" spans="1:11" ht="2.25" customHeight="1" x14ac:dyDescent="0.25">
      <c r="A26" s="60" t="s">
        <v>20</v>
      </c>
      <c r="B26" s="35"/>
      <c r="C26" s="61"/>
      <c r="D26" s="62"/>
      <c r="E26" s="29"/>
      <c r="F26" s="37"/>
      <c r="G26" s="29"/>
      <c r="H26" s="30"/>
      <c r="I26" s="32"/>
      <c r="J26" s="30"/>
      <c r="K26" s="38"/>
    </row>
    <row r="27" spans="1:11" ht="8.25" hidden="1" customHeight="1" x14ac:dyDescent="0.25">
      <c r="A27" s="60"/>
      <c r="B27" s="35"/>
      <c r="C27" s="61"/>
      <c r="D27" s="62"/>
      <c r="E27" s="29"/>
      <c r="F27" s="37"/>
      <c r="G27" s="29"/>
      <c r="H27" s="37"/>
      <c r="I27" s="29"/>
      <c r="J27" s="30"/>
      <c r="K27" s="38"/>
    </row>
    <row r="28" spans="1:11" ht="21.75" hidden="1" customHeight="1" x14ac:dyDescent="0.25">
      <c r="A28" s="63"/>
      <c r="B28" s="64"/>
      <c r="C28" s="65"/>
      <c r="D28" s="62"/>
      <c r="E28" s="29"/>
      <c r="F28" s="37"/>
      <c r="G28" s="29"/>
      <c r="H28" s="37"/>
      <c r="I28" s="29"/>
      <c r="J28" s="30"/>
      <c r="K28" s="38"/>
    </row>
    <row r="29" spans="1:11" ht="15.75" x14ac:dyDescent="0.25">
      <c r="A29" s="60" t="s">
        <v>21</v>
      </c>
      <c r="B29" s="35"/>
      <c r="C29" s="61"/>
      <c r="D29" s="62">
        <f>46.67*1.07</f>
        <v>49.936900000000001</v>
      </c>
      <c r="E29" s="29">
        <f t="shared" si="0"/>
        <v>59.924279999999996</v>
      </c>
      <c r="F29" s="37">
        <f>2.4*1.07</f>
        <v>2.5680000000000001</v>
      </c>
      <c r="G29" s="29">
        <f>F29*1.2</f>
        <v>3.0815999999999999</v>
      </c>
      <c r="H29" s="30"/>
      <c r="I29" s="32"/>
      <c r="J29" s="30"/>
      <c r="K29" s="38"/>
    </row>
    <row r="30" spans="1:11" ht="15.75" x14ac:dyDescent="0.25">
      <c r="A30" s="60"/>
      <c r="B30" s="35" t="s">
        <v>22</v>
      </c>
      <c r="C30" s="61"/>
      <c r="D30" s="62"/>
      <c r="E30" s="29"/>
      <c r="F30" s="37"/>
      <c r="G30" s="29"/>
      <c r="H30" s="37">
        <f>1.7*1.07</f>
        <v>1.819</v>
      </c>
      <c r="I30" s="29">
        <f>H30*1.2</f>
        <v>2.1827999999999999</v>
      </c>
      <c r="J30" s="30"/>
      <c r="K30" s="38"/>
    </row>
    <row r="31" spans="1:11" ht="24" customHeight="1" x14ac:dyDescent="0.25">
      <c r="A31" s="63"/>
      <c r="B31" s="64" t="s">
        <v>23</v>
      </c>
      <c r="C31" s="65"/>
      <c r="D31" s="62"/>
      <c r="E31" s="29"/>
      <c r="F31" s="37"/>
      <c r="G31" s="29"/>
      <c r="H31" s="37">
        <f>1.7*1.07</f>
        <v>1.819</v>
      </c>
      <c r="I31" s="29">
        <f>H31*1.2</f>
        <v>2.1827999999999999</v>
      </c>
      <c r="J31" s="30"/>
      <c r="K31" s="38"/>
    </row>
    <row r="32" spans="1:11" ht="20.25" customHeight="1" x14ac:dyDescent="0.25">
      <c r="A32" s="25" t="s">
        <v>24</v>
      </c>
      <c r="B32" s="69"/>
      <c r="C32" s="70"/>
      <c r="D32" s="71">
        <f>39*1.07</f>
        <v>41.730000000000004</v>
      </c>
      <c r="E32" s="40">
        <f t="shared" si="0"/>
        <v>50.076000000000001</v>
      </c>
      <c r="F32" s="37">
        <f>1.7*1.07</f>
        <v>1.819</v>
      </c>
      <c r="G32" s="29">
        <f>F32*1.2</f>
        <v>2.1827999999999999</v>
      </c>
      <c r="H32" s="72"/>
      <c r="I32" s="73"/>
      <c r="J32" s="72"/>
      <c r="K32" s="74"/>
    </row>
    <row r="33" spans="1:11" ht="38.25" customHeight="1" x14ac:dyDescent="0.25">
      <c r="A33" s="75" t="s">
        <v>25</v>
      </c>
      <c r="B33" s="76"/>
      <c r="C33" s="77"/>
      <c r="D33" s="71">
        <f>57*1.07</f>
        <v>60.99</v>
      </c>
      <c r="E33" s="29">
        <f>D33*1.2</f>
        <v>73.188000000000002</v>
      </c>
      <c r="F33" s="37">
        <f>2*1.07</f>
        <v>2.14</v>
      </c>
      <c r="G33" s="29">
        <f>F33*1.2</f>
        <v>2.5680000000000001</v>
      </c>
      <c r="H33" s="72"/>
      <c r="I33" s="73"/>
      <c r="J33" s="72"/>
      <c r="K33" s="74"/>
    </row>
    <row r="34" spans="1:11" ht="15.75" x14ac:dyDescent="0.25">
      <c r="A34" s="41"/>
      <c r="B34" s="36"/>
      <c r="C34" s="39"/>
      <c r="D34" s="78"/>
      <c r="E34" s="68"/>
      <c r="F34" s="79"/>
      <c r="G34" s="80"/>
      <c r="H34" s="81"/>
      <c r="I34" s="82"/>
      <c r="J34" s="81"/>
      <c r="K34" s="83"/>
    </row>
    <row r="35" spans="1:11" ht="15.75" x14ac:dyDescent="0.25">
      <c r="A35" s="63" t="s">
        <v>26</v>
      </c>
      <c r="B35" s="64"/>
      <c r="C35" s="65"/>
      <c r="D35" s="84">
        <f>45*1.07</f>
        <v>48.150000000000006</v>
      </c>
      <c r="E35" s="53">
        <f t="shared" si="0"/>
        <v>57.78</v>
      </c>
      <c r="F35" s="33"/>
      <c r="G35" s="53"/>
      <c r="H35" s="54"/>
      <c r="I35" s="31"/>
      <c r="J35" s="54"/>
      <c r="K35" s="55"/>
    </row>
    <row r="36" spans="1:11" ht="28.5" customHeight="1" x14ac:dyDescent="0.25">
      <c r="A36" s="75" t="s">
        <v>27</v>
      </c>
      <c r="B36" s="76"/>
      <c r="C36" s="77"/>
      <c r="D36" s="84">
        <f>54.17*1.07</f>
        <v>57.961900000000007</v>
      </c>
      <c r="E36" s="53">
        <f t="shared" si="0"/>
        <v>69.554280000000006</v>
      </c>
      <c r="F36" s="33"/>
      <c r="G36" s="53"/>
      <c r="H36" s="54"/>
      <c r="I36" s="31"/>
      <c r="J36" s="54"/>
      <c r="K36" s="55"/>
    </row>
    <row r="37" spans="1:11" ht="15.75" x14ac:dyDescent="0.25">
      <c r="A37" s="25" t="s">
        <v>28</v>
      </c>
      <c r="B37" s="26"/>
      <c r="C37" s="27"/>
      <c r="D37" s="71">
        <f>18*1.07</f>
        <v>19.260000000000002</v>
      </c>
      <c r="E37" s="53">
        <f>D37*1.2</f>
        <v>23.112000000000002</v>
      </c>
      <c r="F37" s="37">
        <f>1*1.07</f>
        <v>1.07</v>
      </c>
      <c r="G37" s="29">
        <f>F37*1.2</f>
        <v>1.284</v>
      </c>
      <c r="H37" s="30"/>
      <c r="I37" s="32"/>
      <c r="J37" s="30"/>
      <c r="K37" s="38"/>
    </row>
    <row r="38" spans="1:11" ht="15.75" x14ac:dyDescent="0.25">
      <c r="A38" s="25" t="s">
        <v>29</v>
      </c>
      <c r="B38" s="26"/>
      <c r="C38" s="27"/>
      <c r="D38" s="71">
        <f>21*1.07</f>
        <v>22.470000000000002</v>
      </c>
      <c r="E38" s="29">
        <f t="shared" si="0"/>
        <v>26.964000000000002</v>
      </c>
      <c r="F38" s="37">
        <f>1.3*1.07</f>
        <v>1.3910000000000002</v>
      </c>
      <c r="G38" s="29">
        <f t="shared" ref="G38:G46" si="2">F38*1.2</f>
        <v>1.6692000000000002</v>
      </c>
      <c r="H38" s="30"/>
      <c r="I38" s="32"/>
      <c r="J38" s="30"/>
      <c r="K38" s="38"/>
    </row>
    <row r="39" spans="1:11" ht="15.75" x14ac:dyDescent="0.25">
      <c r="A39" s="25" t="s">
        <v>30</v>
      </c>
      <c r="B39" s="26"/>
      <c r="C39" s="27"/>
      <c r="D39" s="71">
        <f>18*1.07</f>
        <v>19.260000000000002</v>
      </c>
      <c r="E39" s="29">
        <f t="shared" si="0"/>
        <v>23.112000000000002</v>
      </c>
      <c r="F39" s="37">
        <f>1*1.07</f>
        <v>1.07</v>
      </c>
      <c r="G39" s="29">
        <f t="shared" si="2"/>
        <v>1.284</v>
      </c>
      <c r="H39" s="30"/>
      <c r="I39" s="32"/>
      <c r="J39" s="30"/>
      <c r="K39" s="38"/>
    </row>
    <row r="40" spans="1:11" ht="15.75" x14ac:dyDescent="0.25">
      <c r="A40" s="25" t="s">
        <v>31</v>
      </c>
      <c r="B40" s="26"/>
      <c r="C40" s="27"/>
      <c r="D40" s="71">
        <f>18*1.07</f>
        <v>19.260000000000002</v>
      </c>
      <c r="E40" s="29">
        <f t="shared" si="0"/>
        <v>23.112000000000002</v>
      </c>
      <c r="F40" s="37">
        <f>1*1.07</f>
        <v>1.07</v>
      </c>
      <c r="G40" s="29">
        <f t="shared" si="2"/>
        <v>1.284</v>
      </c>
      <c r="H40" s="30"/>
      <c r="I40" s="32"/>
      <c r="J40" s="30"/>
      <c r="K40" s="38"/>
    </row>
    <row r="41" spans="1:11" ht="15.75" x14ac:dyDescent="0.25">
      <c r="A41" s="25" t="s">
        <v>32</v>
      </c>
      <c r="B41" s="26"/>
      <c r="C41" s="85" t="s">
        <v>33</v>
      </c>
      <c r="D41" s="71">
        <f>21*1.07</f>
        <v>22.470000000000002</v>
      </c>
      <c r="E41" s="29">
        <f t="shared" si="0"/>
        <v>26.964000000000002</v>
      </c>
      <c r="F41" s="37">
        <f>1.2*1.07</f>
        <v>1.284</v>
      </c>
      <c r="G41" s="29">
        <f t="shared" si="2"/>
        <v>1.5407999999999999</v>
      </c>
      <c r="H41" s="30"/>
      <c r="I41" s="32"/>
      <c r="J41" s="30"/>
      <c r="K41" s="38"/>
    </row>
    <row r="42" spans="1:11" ht="15.75" x14ac:dyDescent="0.25">
      <c r="A42" s="25" t="s">
        <v>34</v>
      </c>
      <c r="B42" s="26"/>
      <c r="C42" s="27"/>
      <c r="D42" s="71">
        <f>21*1.07</f>
        <v>22.470000000000002</v>
      </c>
      <c r="E42" s="29">
        <f t="shared" si="0"/>
        <v>26.964000000000002</v>
      </c>
      <c r="F42" s="37">
        <f>1.3*1.07</f>
        <v>1.3910000000000002</v>
      </c>
      <c r="G42" s="29">
        <f t="shared" si="2"/>
        <v>1.6692000000000002</v>
      </c>
      <c r="H42" s="30"/>
      <c r="I42" s="32"/>
      <c r="J42" s="30"/>
      <c r="K42" s="38"/>
    </row>
    <row r="43" spans="1:11" ht="15.75" x14ac:dyDescent="0.25">
      <c r="A43" s="25" t="s">
        <v>35</v>
      </c>
      <c r="B43" s="26"/>
      <c r="C43" s="27"/>
      <c r="D43" s="71">
        <f>20*1.07</f>
        <v>21.400000000000002</v>
      </c>
      <c r="E43" s="29">
        <f t="shared" si="0"/>
        <v>25.680000000000003</v>
      </c>
      <c r="F43" s="37">
        <f>1.9*1.07</f>
        <v>2.0329999999999999</v>
      </c>
      <c r="G43" s="29">
        <f t="shared" si="2"/>
        <v>2.4396</v>
      </c>
      <c r="H43" s="30"/>
      <c r="I43" s="32"/>
      <c r="J43" s="30"/>
      <c r="K43" s="38"/>
    </row>
    <row r="44" spans="1:11" ht="15.75" x14ac:dyDescent="0.25">
      <c r="A44" s="86" t="s">
        <v>36</v>
      </c>
      <c r="B44" s="87"/>
      <c r="C44" s="88"/>
      <c r="D44" s="62">
        <f>35*1.07</f>
        <v>37.450000000000003</v>
      </c>
      <c r="E44" s="29">
        <f t="shared" si="0"/>
        <v>44.940000000000005</v>
      </c>
      <c r="F44" s="37">
        <f>2*1.07</f>
        <v>2.14</v>
      </c>
      <c r="G44" s="29">
        <f t="shared" si="2"/>
        <v>2.5680000000000001</v>
      </c>
      <c r="H44" s="46"/>
      <c r="I44" s="89"/>
      <c r="J44" s="90"/>
      <c r="K44" s="91"/>
    </row>
    <row r="45" spans="1:11" ht="15.75" x14ac:dyDescent="0.25">
      <c r="A45" s="63"/>
      <c r="B45" s="64" t="s">
        <v>37</v>
      </c>
      <c r="C45" s="65"/>
      <c r="D45" s="62">
        <f>25*1.07</f>
        <v>26.75</v>
      </c>
      <c r="E45" s="29">
        <f t="shared" si="0"/>
        <v>32.1</v>
      </c>
      <c r="F45" s="54"/>
      <c r="G45" s="53"/>
      <c r="H45" s="54"/>
      <c r="I45" s="31"/>
      <c r="J45" s="54"/>
      <c r="K45" s="55"/>
    </row>
    <row r="46" spans="1:11" ht="15.75" x14ac:dyDescent="0.25">
      <c r="A46" s="60" t="s">
        <v>38</v>
      </c>
      <c r="B46" s="35"/>
      <c r="C46" s="61"/>
      <c r="D46" s="62">
        <f>45.83*1.07</f>
        <v>49.0381</v>
      </c>
      <c r="E46" s="29">
        <f t="shared" si="0"/>
        <v>58.84572</v>
      </c>
      <c r="F46" s="37">
        <f>1.6*1.07</f>
        <v>1.7120000000000002</v>
      </c>
      <c r="G46" s="29">
        <f t="shared" si="2"/>
        <v>2.0544000000000002</v>
      </c>
      <c r="H46" s="46"/>
      <c r="I46" s="47"/>
      <c r="J46" s="46"/>
      <c r="K46" s="48"/>
    </row>
    <row r="47" spans="1:11" ht="15.75" x14ac:dyDescent="0.25">
      <c r="A47" s="63"/>
      <c r="B47" s="64"/>
      <c r="C47" s="65" t="s">
        <v>39</v>
      </c>
      <c r="D47" s="92">
        <f>35*1.07</f>
        <v>37.450000000000003</v>
      </c>
      <c r="E47" s="29">
        <f t="shared" si="0"/>
        <v>44.940000000000005</v>
      </c>
      <c r="F47" s="46"/>
      <c r="G47" s="47"/>
      <c r="H47" s="46"/>
      <c r="I47" s="31"/>
      <c r="J47" s="54"/>
      <c r="K47" s="55"/>
    </row>
    <row r="48" spans="1:11" ht="15.75" x14ac:dyDescent="0.25">
      <c r="A48" s="25" t="s">
        <v>40</v>
      </c>
      <c r="B48" s="26"/>
      <c r="C48" s="26"/>
      <c r="D48" s="62"/>
      <c r="E48" s="29"/>
      <c r="F48" s="30"/>
      <c r="G48" s="32"/>
      <c r="H48" s="37">
        <f>12*1.07</f>
        <v>12.84</v>
      </c>
      <c r="I48" s="29">
        <f>H48*1.2</f>
        <v>15.407999999999999</v>
      </c>
      <c r="J48" s="30"/>
      <c r="K48" s="38"/>
    </row>
    <row r="49" spans="1:11" ht="15.75" x14ac:dyDescent="0.25">
      <c r="A49" s="93" t="s">
        <v>41</v>
      </c>
      <c r="B49" s="94"/>
      <c r="C49" s="94"/>
      <c r="D49" s="62"/>
      <c r="E49" s="29"/>
      <c r="F49" s="30"/>
      <c r="G49" s="32"/>
      <c r="H49" s="37">
        <f>65*1.07</f>
        <v>69.55</v>
      </c>
      <c r="I49" s="29">
        <f>H49*1.2</f>
        <v>83.46</v>
      </c>
      <c r="J49" s="30"/>
      <c r="K49" s="38"/>
    </row>
    <row r="50" spans="1:11" ht="15.75" x14ac:dyDescent="0.25">
      <c r="A50" s="25"/>
      <c r="B50" s="26"/>
      <c r="C50" s="26"/>
      <c r="D50" s="62"/>
      <c r="E50" s="29"/>
      <c r="F50" s="30"/>
      <c r="G50" s="32"/>
      <c r="H50" s="37"/>
      <c r="I50" s="29"/>
      <c r="J50" s="30"/>
      <c r="K50" s="38"/>
    </row>
    <row r="51" spans="1:11" ht="15.75" x14ac:dyDescent="0.25">
      <c r="A51" s="25" t="s">
        <v>42</v>
      </c>
      <c r="B51" s="26"/>
      <c r="C51" s="26"/>
      <c r="D51" s="71"/>
      <c r="E51" s="40"/>
      <c r="F51" s="30"/>
      <c r="G51" s="32"/>
      <c r="H51" s="37">
        <f>120*1.07</f>
        <v>128.4</v>
      </c>
      <c r="I51" s="29">
        <f>H51*1.2</f>
        <v>154.08000000000001</v>
      </c>
      <c r="J51" s="30"/>
      <c r="K51" s="38"/>
    </row>
    <row r="52" spans="1:11" ht="15.75" x14ac:dyDescent="0.25">
      <c r="A52" s="25" t="s">
        <v>43</v>
      </c>
      <c r="B52" s="26"/>
      <c r="C52" s="26"/>
      <c r="D52" s="71"/>
      <c r="E52" s="40"/>
      <c r="F52" s="30"/>
      <c r="G52" s="32"/>
      <c r="H52" s="37">
        <f>180*1.07</f>
        <v>192.60000000000002</v>
      </c>
      <c r="I52" s="29">
        <f>H52*1.2</f>
        <v>231.12</v>
      </c>
      <c r="J52" s="30"/>
      <c r="K52" s="38"/>
    </row>
    <row r="53" spans="1:11" ht="29.25" customHeight="1" x14ac:dyDescent="0.25">
      <c r="A53" s="75" t="s">
        <v>44</v>
      </c>
      <c r="B53" s="76"/>
      <c r="C53" s="77"/>
      <c r="D53" s="71"/>
      <c r="E53" s="40"/>
      <c r="F53" s="30"/>
      <c r="G53" s="32"/>
      <c r="H53" s="37">
        <f>294*1.07</f>
        <v>314.58000000000004</v>
      </c>
      <c r="I53" s="29">
        <f>H53*1.2</f>
        <v>377.49600000000004</v>
      </c>
      <c r="J53" s="30"/>
      <c r="K53" s="38"/>
    </row>
    <row r="54" spans="1:11" ht="15.75" x14ac:dyDescent="0.25">
      <c r="A54" s="25" t="s">
        <v>45</v>
      </c>
      <c r="B54" s="26"/>
      <c r="C54" s="27"/>
      <c r="D54" s="71">
        <f>55*1.07</f>
        <v>58.85</v>
      </c>
      <c r="E54" s="40">
        <f t="shared" si="0"/>
        <v>70.62</v>
      </c>
      <c r="F54" s="30"/>
      <c r="G54" s="32"/>
      <c r="H54" s="30"/>
      <c r="I54" s="32"/>
      <c r="J54" s="30"/>
      <c r="K54" s="38"/>
    </row>
    <row r="55" spans="1:11" ht="15.75" x14ac:dyDescent="0.25">
      <c r="A55" s="60" t="s">
        <v>46</v>
      </c>
      <c r="B55" s="35"/>
      <c r="C55" s="61"/>
      <c r="D55" s="45"/>
      <c r="E55" s="40"/>
      <c r="F55" s="46"/>
      <c r="G55" s="47"/>
      <c r="H55" s="46"/>
      <c r="I55" s="89"/>
      <c r="J55" s="90"/>
      <c r="K55" s="91"/>
    </row>
    <row r="56" spans="1:11" ht="15.75" x14ac:dyDescent="0.25">
      <c r="A56" s="60" t="s">
        <v>47</v>
      </c>
      <c r="B56" s="35"/>
      <c r="C56" s="61"/>
      <c r="D56" s="45"/>
      <c r="E56" s="68"/>
      <c r="F56" s="46"/>
      <c r="G56" s="47"/>
      <c r="H56" s="46"/>
      <c r="I56" s="47"/>
      <c r="J56" s="46"/>
      <c r="K56" s="48"/>
    </row>
    <row r="57" spans="1:11" ht="15.75" x14ac:dyDescent="0.25">
      <c r="A57" s="63"/>
      <c r="B57" s="64" t="s">
        <v>48</v>
      </c>
      <c r="C57" s="65"/>
      <c r="D57" s="52"/>
      <c r="E57" s="53"/>
      <c r="F57" s="54"/>
      <c r="G57" s="31"/>
      <c r="H57" s="33">
        <f>3.7*1.05*1.05*1.5*1.07</f>
        <v>6.5471962500000007</v>
      </c>
      <c r="I57" s="53">
        <f>H57*1.2</f>
        <v>7.8566355000000003</v>
      </c>
      <c r="J57" s="54"/>
      <c r="K57" s="55"/>
    </row>
    <row r="58" spans="1:11" ht="15.75" x14ac:dyDescent="0.25">
      <c r="A58" s="25"/>
      <c r="B58" s="26" t="s">
        <v>49</v>
      </c>
      <c r="C58" s="27"/>
      <c r="D58" s="59"/>
      <c r="E58" s="53"/>
      <c r="F58" s="30"/>
      <c r="G58" s="32"/>
      <c r="H58" s="37">
        <f>3.1*1.05*1.05*1.5*1.07</f>
        <v>5.4854887500000009</v>
      </c>
      <c r="I58" s="53">
        <f>H58*1.2</f>
        <v>6.5825865000000006</v>
      </c>
      <c r="J58" s="46"/>
      <c r="K58" s="48"/>
    </row>
    <row r="59" spans="1:11" ht="15.75" x14ac:dyDescent="0.25">
      <c r="A59" s="25"/>
      <c r="B59" s="26" t="s">
        <v>50</v>
      </c>
      <c r="C59" s="27"/>
      <c r="D59" s="59"/>
      <c r="E59" s="29"/>
      <c r="F59" s="30"/>
      <c r="G59" s="32"/>
      <c r="H59" s="37">
        <f>2.8*1.05*1.05*1.5*1.07</f>
        <v>4.9546350000000006</v>
      </c>
      <c r="I59" s="53">
        <f>H59*1.2</f>
        <v>5.9455620000000007</v>
      </c>
      <c r="J59" s="54"/>
      <c r="K59" s="55"/>
    </row>
    <row r="60" spans="1:11" ht="15.75" x14ac:dyDescent="0.25">
      <c r="A60" s="25" t="s">
        <v>51</v>
      </c>
      <c r="B60" s="26"/>
      <c r="C60" s="27"/>
      <c r="D60" s="62">
        <f>45.83*1.07</f>
        <v>49.0381</v>
      </c>
      <c r="E60" s="29">
        <f t="shared" si="0"/>
        <v>58.84572</v>
      </c>
      <c r="F60" s="30"/>
      <c r="G60" s="32"/>
      <c r="H60" s="30"/>
      <c r="I60" s="32"/>
      <c r="J60" s="30"/>
      <c r="K60" s="38"/>
    </row>
    <row r="61" spans="1:11" ht="15.75" x14ac:dyDescent="0.25">
      <c r="A61" s="95" t="s">
        <v>52</v>
      </c>
      <c r="B61" s="96"/>
      <c r="C61" s="97"/>
      <c r="D61" s="98">
        <f>62.2*1.07</f>
        <v>66.554000000000002</v>
      </c>
      <c r="E61" s="29">
        <f t="shared" si="0"/>
        <v>79.864800000000002</v>
      </c>
      <c r="F61" s="54"/>
      <c r="G61" s="31"/>
      <c r="H61" s="54"/>
      <c r="I61" s="31"/>
      <c r="J61" s="54"/>
      <c r="K61" s="55"/>
    </row>
    <row r="62" spans="1:11" ht="25.5" customHeight="1" x14ac:dyDescent="0.25">
      <c r="A62" s="99" t="s">
        <v>53</v>
      </c>
      <c r="B62" s="100"/>
      <c r="C62" s="101"/>
      <c r="D62" s="98">
        <f>64.31*1.07</f>
        <v>68.811700000000002</v>
      </c>
      <c r="E62" s="29">
        <f>D62*1.2</f>
        <v>82.574039999999997</v>
      </c>
      <c r="F62" s="54"/>
      <c r="G62" s="31"/>
      <c r="H62" s="54"/>
      <c r="I62" s="31"/>
      <c r="J62" s="54"/>
      <c r="K62" s="55"/>
    </row>
    <row r="63" spans="1:11" ht="19.899999999999999" customHeight="1" x14ac:dyDescent="0.25">
      <c r="A63" s="63" t="s">
        <v>54</v>
      </c>
      <c r="B63" s="64"/>
      <c r="C63" s="65"/>
      <c r="D63" s="52"/>
      <c r="E63" s="40"/>
      <c r="F63" s="54"/>
      <c r="G63" s="31"/>
      <c r="H63" s="33">
        <f>8*1.07</f>
        <v>8.56</v>
      </c>
      <c r="I63" s="53">
        <f>H63*1.2</f>
        <v>10.272</v>
      </c>
      <c r="J63" s="54"/>
      <c r="K63" s="55"/>
    </row>
    <row r="64" spans="1:11" ht="17.45" customHeight="1" x14ac:dyDescent="0.25">
      <c r="A64" s="60" t="s">
        <v>55</v>
      </c>
      <c r="B64" s="35"/>
      <c r="C64" s="61"/>
      <c r="D64" s="45"/>
      <c r="E64" s="40"/>
      <c r="F64" s="46"/>
      <c r="G64" s="47"/>
      <c r="H64" s="46"/>
      <c r="I64" s="47"/>
      <c r="J64" s="46"/>
      <c r="K64" s="48"/>
    </row>
    <row r="65" spans="1:11" ht="15.75" x14ac:dyDescent="0.25">
      <c r="A65" s="63" t="s">
        <v>56</v>
      </c>
      <c r="B65" s="64"/>
      <c r="C65" s="65"/>
      <c r="D65" s="52"/>
      <c r="E65" s="53"/>
      <c r="F65" s="54"/>
      <c r="G65" s="31"/>
      <c r="H65" s="33">
        <f>90*1.07</f>
        <v>96.300000000000011</v>
      </c>
      <c r="I65" s="53">
        <f>H65*1.2</f>
        <v>115.56</v>
      </c>
      <c r="J65" s="54"/>
      <c r="K65" s="55"/>
    </row>
    <row r="66" spans="1:11" ht="48" hidden="1" customHeight="1" x14ac:dyDescent="0.25">
      <c r="A66" s="102" t="s">
        <v>57</v>
      </c>
      <c r="B66" s="103"/>
      <c r="C66" s="104"/>
      <c r="D66" s="105"/>
      <c r="E66" s="53"/>
      <c r="F66" s="81"/>
      <c r="G66" s="82"/>
      <c r="H66" s="106" t="e">
        <f>ROUND(#REF!*1.007*1.007*1.007*1.007*1.007/10,0)*10</f>
        <v>#REF!</v>
      </c>
      <c r="I66" s="107"/>
      <c r="J66" s="81"/>
      <c r="K66" s="83"/>
    </row>
    <row r="67" spans="1:11" ht="19.899999999999999" hidden="1" customHeight="1" x14ac:dyDescent="0.25">
      <c r="A67" s="108"/>
      <c r="B67" s="109" t="s">
        <v>58</v>
      </c>
      <c r="C67" s="39"/>
      <c r="D67" s="105"/>
      <c r="E67" s="29"/>
      <c r="F67" s="81"/>
      <c r="G67" s="82"/>
      <c r="H67" s="106" t="e">
        <f>ROUND(#REF!*1.007*1.007*1.007*1.007*1.007/10,0)*10</f>
        <v>#REF!</v>
      </c>
      <c r="I67" s="107"/>
      <c r="J67" s="81"/>
      <c r="K67" s="83"/>
    </row>
    <row r="68" spans="1:11" ht="15.75" hidden="1" x14ac:dyDescent="0.25">
      <c r="A68" s="41"/>
      <c r="B68" s="109" t="s">
        <v>59</v>
      </c>
      <c r="C68" s="39"/>
      <c r="D68" s="105"/>
      <c r="E68" s="29"/>
      <c r="F68" s="81"/>
      <c r="G68" s="82"/>
      <c r="H68" s="106" t="e">
        <f>ROUND(#REF!*1.007*1.007*1.007*1.007*1.007/10,0)*10</f>
        <v>#REF!</v>
      </c>
      <c r="I68" s="107"/>
      <c r="J68" s="81"/>
      <c r="K68" s="83"/>
    </row>
    <row r="69" spans="1:11" ht="15.75" hidden="1" x14ac:dyDescent="0.25">
      <c r="A69" s="41"/>
      <c r="B69" s="109" t="s">
        <v>60</v>
      </c>
      <c r="C69" s="39"/>
      <c r="D69" s="105"/>
      <c r="E69" s="29"/>
      <c r="F69" s="81"/>
      <c r="G69" s="82"/>
      <c r="H69" s="106" t="e">
        <f>ROUND(#REF!*1.007*1.007*1.007*1.007*1.007/10,0)*10</f>
        <v>#REF!</v>
      </c>
      <c r="I69" s="107"/>
      <c r="J69" s="81"/>
      <c r="K69" s="83"/>
    </row>
    <row r="70" spans="1:11" ht="37.15" hidden="1" customHeight="1" x14ac:dyDescent="0.25">
      <c r="A70" s="102" t="s">
        <v>61</v>
      </c>
      <c r="B70" s="103"/>
      <c r="C70" s="104"/>
      <c r="D70" s="105"/>
      <c r="E70" s="29"/>
      <c r="F70" s="81"/>
      <c r="G70" s="82"/>
      <c r="H70" s="106" t="e">
        <f>ROUND(#REF!*1.007*1.007*1.007*1.007*1.007/10,0)*10</f>
        <v>#REF!</v>
      </c>
      <c r="I70" s="107"/>
      <c r="J70" s="81"/>
      <c r="K70" s="83"/>
    </row>
    <row r="71" spans="1:11" ht="22.15" hidden="1" customHeight="1" x14ac:dyDescent="0.25">
      <c r="A71" s="108"/>
      <c r="B71" s="109" t="s">
        <v>58</v>
      </c>
      <c r="C71" s="39"/>
      <c r="D71" s="105"/>
      <c r="E71" s="29"/>
      <c r="F71" s="81"/>
      <c r="G71" s="82"/>
      <c r="H71" s="106" t="e">
        <f>ROUND(#REF!*1.007*1.007*1.007*1.007*1.007/10,0)*10</f>
        <v>#REF!</v>
      </c>
      <c r="I71" s="107"/>
      <c r="J71" s="81"/>
      <c r="K71" s="83"/>
    </row>
    <row r="72" spans="1:11" ht="15.75" hidden="1" x14ac:dyDescent="0.25">
      <c r="A72" s="41"/>
      <c r="B72" s="109" t="s">
        <v>59</v>
      </c>
      <c r="C72" s="39"/>
      <c r="D72" s="105"/>
      <c r="E72" s="29"/>
      <c r="F72" s="81"/>
      <c r="G72" s="82"/>
      <c r="H72" s="106" t="e">
        <f>ROUND(#REF!*1.007*1.007*1.007*1.007*1.007/10,0)*10</f>
        <v>#REF!</v>
      </c>
      <c r="I72" s="107"/>
      <c r="J72" s="81"/>
      <c r="K72" s="83"/>
    </row>
    <row r="73" spans="1:11" ht="15.75" hidden="1" x14ac:dyDescent="0.25">
      <c r="A73" s="41"/>
      <c r="B73" s="109" t="s">
        <v>60</v>
      </c>
      <c r="C73" s="39"/>
      <c r="D73" s="105"/>
      <c r="E73" s="29"/>
      <c r="F73" s="81"/>
      <c r="G73" s="82"/>
      <c r="H73" s="106" t="e">
        <f>ROUND(#REF!*1.007*1.007*1.007*1.007*1.007/10,0)*10</f>
        <v>#REF!</v>
      </c>
      <c r="I73" s="107"/>
      <c r="J73" s="81"/>
      <c r="K73" s="83"/>
    </row>
    <row r="74" spans="1:11" ht="31.9" hidden="1" customHeight="1" x14ac:dyDescent="0.25">
      <c r="A74" s="102" t="s">
        <v>62</v>
      </c>
      <c r="B74" s="103"/>
      <c r="C74" s="104"/>
      <c r="D74" s="105"/>
      <c r="E74" s="29"/>
      <c r="F74" s="81"/>
      <c r="G74" s="82"/>
      <c r="H74" s="106" t="e">
        <f>ROUND(#REF!*1.007*1.007*1.007*1.007*1.007/10,0)*10</f>
        <v>#REF!</v>
      </c>
      <c r="I74" s="107"/>
      <c r="J74" s="81"/>
      <c r="K74" s="83"/>
    </row>
    <row r="75" spans="1:11" ht="15.75" hidden="1" x14ac:dyDescent="0.25">
      <c r="A75" s="41"/>
      <c r="B75" s="109" t="s">
        <v>63</v>
      </c>
      <c r="C75" s="39"/>
      <c r="D75" s="105"/>
      <c r="E75" s="29"/>
      <c r="F75" s="81"/>
      <c r="G75" s="82"/>
      <c r="H75" s="106" t="e">
        <f>ROUND(#REF!*1.007*1.007*1.007*1.007*1.007/10,0)*10</f>
        <v>#REF!</v>
      </c>
      <c r="I75" s="107"/>
      <c r="J75" s="81"/>
      <c r="K75" s="83"/>
    </row>
    <row r="76" spans="1:11" ht="15.75" hidden="1" x14ac:dyDescent="0.25">
      <c r="A76" s="41"/>
      <c r="B76" s="109" t="s">
        <v>64</v>
      </c>
      <c r="C76" s="110"/>
      <c r="D76" s="105"/>
      <c r="E76" s="29"/>
      <c r="F76" s="81"/>
      <c r="G76" s="82"/>
      <c r="H76" s="106" t="e">
        <f>ROUND(#REF!*1.007*1.007*1.007*1.007*1.007/10,0)*10</f>
        <v>#REF!</v>
      </c>
      <c r="I76" s="107"/>
      <c r="J76" s="81"/>
      <c r="K76" s="83"/>
    </row>
    <row r="77" spans="1:11" ht="40.5" customHeight="1" x14ac:dyDescent="0.25">
      <c r="A77" s="111" t="s">
        <v>65</v>
      </c>
      <c r="B77" s="112"/>
      <c r="C77" s="113"/>
      <c r="D77" s="114"/>
      <c r="E77" s="29"/>
      <c r="F77" s="115"/>
      <c r="G77" s="116"/>
      <c r="H77" s="117">
        <v>0.54</v>
      </c>
      <c r="I77" s="118">
        <f>H77*1.2</f>
        <v>0.64800000000000002</v>
      </c>
      <c r="J77" s="115"/>
      <c r="K77" s="119"/>
    </row>
    <row r="78" spans="1:11" ht="22.5" customHeight="1" x14ac:dyDescent="0.25">
      <c r="A78" s="120" t="s">
        <v>66</v>
      </c>
      <c r="B78" s="121"/>
      <c r="C78" s="122"/>
      <c r="D78" s="123"/>
      <c r="E78" s="29"/>
      <c r="F78" s="72"/>
      <c r="G78" s="73"/>
      <c r="H78" s="124">
        <v>0.54</v>
      </c>
      <c r="I78" s="125">
        <f>H78*1.2</f>
        <v>0.64800000000000002</v>
      </c>
      <c r="J78" s="72"/>
      <c r="K78" s="74"/>
    </row>
    <row r="79" spans="1:11" ht="19.5" x14ac:dyDescent="0.35">
      <c r="A79" s="126" t="s">
        <v>67</v>
      </c>
    </row>
    <row r="80" spans="1:11" ht="21.75" customHeight="1" x14ac:dyDescent="0.3">
      <c r="A80" s="127" t="s">
        <v>68</v>
      </c>
      <c r="B80" s="127"/>
      <c r="C80" s="128" t="str">
        <f>I5</f>
        <v>01.02.2026 г.</v>
      </c>
    </row>
    <row r="81" spans="1:3" ht="24" customHeight="1" x14ac:dyDescent="0.3">
      <c r="A81" s="127" t="s">
        <v>69</v>
      </c>
      <c r="B81" s="127"/>
      <c r="C81" s="127"/>
    </row>
  </sheetData>
  <mergeCells count="20">
    <mergeCell ref="A62:C62"/>
    <mergeCell ref="A66:C66"/>
    <mergeCell ref="A70:C70"/>
    <mergeCell ref="A74:C74"/>
    <mergeCell ref="A77:C77"/>
    <mergeCell ref="A78:C78"/>
    <mergeCell ref="A33:C33"/>
    <mergeCell ref="A36:C36"/>
    <mergeCell ref="A53:C53"/>
    <mergeCell ref="A15:C15"/>
    <mergeCell ref="A16:C16"/>
    <mergeCell ref="A17:C17"/>
    <mergeCell ref="A6:K6"/>
    <mergeCell ref="A7:K7"/>
    <mergeCell ref="A8:K8"/>
    <mergeCell ref="A10:C11"/>
    <mergeCell ref="D10:E10"/>
    <mergeCell ref="F10:G10"/>
    <mergeCell ref="H10:I10"/>
    <mergeCell ref="J10:K10"/>
  </mergeCells>
  <printOptions horizontalCentered="1"/>
  <pageMargins left="0.74803149606299213" right="0.19685039370078741" top="0.11811023622047245" bottom="0.19685039370078741" header="0.51181102362204722" footer="0.51181102362204722"/>
  <pageSetup paperSize="9" scale="6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Тарифы на услуги</vt:lpstr>
      <vt:lpstr>Лист1</vt:lpstr>
      <vt:lpstr>'Тарифы на услуги'!Область_печати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2026-02-06T09:25:42Z</dcterms:modified>
</cp:coreProperties>
</file>