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есоматериалы для строительства" sheetId="3" r:id="rId1"/>
    <sheet name="Лесоматериалы для ремонта" sheetId="2" r:id="rId2"/>
    <sheet name="Лист1" sheetId="1" r:id="rId3"/>
  </sheets>
  <externalReferences>
    <externalReference r:id="rId4"/>
  </externalReferences>
  <definedNames>
    <definedName name="Категории">#REF!</definedName>
    <definedName name="Кол">#REF!</definedName>
    <definedName name="Количество">#REF!</definedName>
    <definedName name="_xlnm.Print_Area" localSheetId="1">'Лесоматериалы для ремонта'!$A$1:$M$86</definedName>
    <definedName name="_xlnm.Print_Area" localSheetId="0">'Лесоматериалы для строительства'!$A$1:$M$64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3" l="1"/>
  <c r="L50" i="3" s="1"/>
  <c r="J49" i="3"/>
  <c r="L49" i="3" s="1"/>
  <c r="J48" i="3"/>
  <c r="L48" i="3" s="1"/>
  <c r="J46" i="3"/>
  <c r="L46" i="3" s="1"/>
  <c r="J45" i="3"/>
  <c r="L45" i="3" s="1"/>
  <c r="J44" i="3"/>
  <c r="L44" i="3" s="1"/>
  <c r="J42" i="3"/>
  <c r="L42" i="3" s="1"/>
  <c r="J41" i="3"/>
  <c r="L41" i="3" s="1"/>
  <c r="J40" i="3"/>
  <c r="L40" i="3" s="1"/>
  <c r="J34" i="3"/>
  <c r="L34" i="3" s="1"/>
  <c r="J33" i="3"/>
  <c r="J32" i="3"/>
  <c r="J30" i="3"/>
  <c r="L30" i="3" s="1"/>
  <c r="J29" i="3"/>
  <c r="L29" i="3" s="1"/>
  <c r="J28" i="3"/>
  <c r="L28" i="3" s="1"/>
  <c r="J26" i="3"/>
  <c r="L26" i="3" s="1"/>
  <c r="J25" i="3"/>
  <c r="L25" i="3" s="1"/>
  <c r="J24" i="3"/>
  <c r="L24" i="3" s="1"/>
  <c r="L73" i="2"/>
  <c r="J73" i="2"/>
  <c r="J72" i="2"/>
  <c r="L72" i="2" s="1"/>
  <c r="J71" i="2"/>
  <c r="L71" i="2" s="1"/>
  <c r="J70" i="2"/>
  <c r="L70" i="2" s="1"/>
  <c r="J69" i="2"/>
  <c r="L69" i="2" s="1"/>
  <c r="J68" i="2"/>
  <c r="L68" i="2" s="1"/>
  <c r="J62" i="2"/>
  <c r="L62" i="2" s="1"/>
  <c r="J61" i="2"/>
  <c r="L61" i="2" s="1"/>
  <c r="L60" i="2"/>
  <c r="J60" i="2"/>
  <c r="J58" i="2"/>
  <c r="L58" i="2" s="1"/>
  <c r="J57" i="2"/>
  <c r="L57" i="2" s="1"/>
  <c r="J56" i="2"/>
  <c r="L56" i="2" s="1"/>
  <c r="L49" i="2"/>
  <c r="J49" i="2"/>
  <c r="L48" i="2"/>
  <c r="J48" i="2"/>
  <c r="J47" i="2"/>
  <c r="L47" i="2" s="1"/>
  <c r="J45" i="2"/>
  <c r="L45" i="2" s="1"/>
  <c r="J44" i="2"/>
  <c r="L44" i="2" s="1"/>
  <c r="L43" i="2"/>
  <c r="J43" i="2"/>
  <c r="J41" i="2"/>
  <c r="L41" i="2" s="1"/>
  <c r="J40" i="2"/>
  <c r="L40" i="2" s="1"/>
  <c r="J39" i="2"/>
  <c r="L39" i="2" s="1"/>
  <c r="J33" i="2"/>
  <c r="L33" i="2" s="1"/>
  <c r="J32" i="2"/>
  <c r="L32" i="2" s="1"/>
  <c r="J31" i="2"/>
  <c r="L31" i="2" s="1"/>
  <c r="L29" i="2"/>
  <c r="J29" i="2"/>
  <c r="J28" i="2"/>
  <c r="L28" i="2" s="1"/>
  <c r="J27" i="2"/>
  <c r="L27" i="2" s="1"/>
  <c r="J25" i="2"/>
  <c r="L25" i="2" s="1"/>
  <c r="L24" i="2"/>
  <c r="J24" i="2"/>
  <c r="L23" i="2"/>
  <c r="J23" i="2"/>
  <c r="L32" i="3" l="1"/>
  <c r="L33" i="3"/>
</calcChain>
</file>

<file path=xl/sharedStrings.xml><?xml version="1.0" encoding="utf-8"?>
<sst xmlns="http://schemas.openxmlformats.org/spreadsheetml/2006/main" count="149" uniqueCount="42">
  <si>
    <t>Прейскурант отпускных цен №5</t>
  </si>
  <si>
    <t>Утверждаю:</t>
  </si>
  <si>
    <t>Директор Кобринского  опытного лесхоза</t>
  </si>
  <si>
    <t>___________      Н.А. Полуянов</t>
  </si>
  <si>
    <t>Вводятся в действие с:</t>
  </si>
  <si>
    <t>01.02.2026 г.</t>
  </si>
  <si>
    <t>(Утвержден приказом № 71 от 26.01.2026 г.)</t>
  </si>
  <si>
    <t xml:space="preserve">Отпускные цены на лесоматериалы круглые, поставляемые на условиях                      ФРАНКО-НИЖНИЙ  лесосклад (склад предприятия)  (с рентабельностью не более 5%), </t>
  </si>
  <si>
    <r>
      <rPr>
        <b/>
        <i/>
        <u/>
        <sz val="12"/>
        <rFont val="Arial Cyr"/>
        <charset val="204"/>
      </rPr>
      <t xml:space="preserve"> Для физических лиц</t>
    </r>
    <r>
      <rPr>
        <b/>
        <i/>
        <sz val="12"/>
        <rFont val="Arial Cyr"/>
        <charset val="204"/>
      </rPr>
      <t xml:space="preserve"> (</t>
    </r>
    <r>
      <rPr>
        <b/>
        <i/>
        <u/>
        <sz val="12"/>
        <rFont val="Arial Cyr"/>
        <charset val="204"/>
      </rPr>
      <t>до 10 м. куб.)</t>
    </r>
    <r>
      <rPr>
        <b/>
        <i/>
        <sz val="12"/>
        <rFont val="Arial Cyr"/>
        <charset val="204"/>
      </rPr>
      <t xml:space="preserve">: цель приобретения-для </t>
    </r>
    <r>
      <rPr>
        <b/>
        <i/>
        <u/>
        <sz val="12"/>
        <rFont val="Arial Cyr"/>
        <charset val="204"/>
      </rPr>
      <t>текущего</t>
    </r>
    <r>
      <rPr>
        <b/>
        <i/>
        <sz val="12"/>
        <rFont val="Arial Cyr"/>
        <charset val="204"/>
      </rPr>
      <t xml:space="preserve"> ремонта жилых домов,надворных построек,ограждения земельного участка, текущего ремонта объектов на территории садоводческого товарищества или дачного кооператива (в соответствии с п.6.3.Указа Президента РБ № 294 от 22.08.2022 г.)</t>
    </r>
  </si>
  <si>
    <r>
      <t xml:space="preserve">     Для юридических лиц: цель приобретения -для осуществления строительства жилья на территории сельской местности</t>
    </r>
    <r>
      <rPr>
        <b/>
        <i/>
        <u/>
        <sz val="12"/>
        <rFont val="Arial Cyr"/>
        <charset val="204"/>
      </rPr>
      <t xml:space="preserve"> вне   государственных программ </t>
    </r>
    <r>
      <rPr>
        <b/>
        <i/>
        <sz val="12"/>
        <rFont val="Arial Cyr"/>
        <charset val="204"/>
      </rPr>
      <t>(в соответствии с п.6.2. Указа Президента РБ № 294 от 22.08.2022 г.).</t>
    </r>
  </si>
  <si>
    <t xml:space="preserve">  Цены  на условиях франко-нижний лесосклад (склад предприятия) установлены в соответствии с законодательством  и учитывают  затраты  организации -изготовителя  по заготовке,трелевке,подвозке  к  лесовозной  дороге,  погрузке  на автотранспорт  и  вывозке на  нижний  лесосклад  ПРЕДПРИЯТИЯ . </t>
  </si>
  <si>
    <t xml:space="preserve">    Услуги по погрузке на автотранспорт и  доставке на склад покупателя оплачиваются покупателем дополнительно.</t>
  </si>
  <si>
    <r>
      <t xml:space="preserve">   Если реализация лесоматериалов осуществляется с  рубок по промышленной(предпринимательской) деятельности, то цена на продукцию  облагается НДС </t>
    </r>
    <r>
      <rPr>
        <b/>
        <sz val="14"/>
        <rFont val="Times New Roman"/>
        <family val="1"/>
        <charset val="204"/>
      </rPr>
      <t>по ставке 20%.</t>
    </r>
  </si>
  <si>
    <t xml:space="preserve">    Если реализация лесоматериалов осуществляется с  рубок по лесохозяйственной деятельности,    то цена на  продукцию НДС не облагается.</t>
  </si>
  <si>
    <r>
      <t xml:space="preserve">    Лесоматериалы длиной  6,5 м. и более отпускаются по ценам прейскуранта </t>
    </r>
    <r>
      <rPr>
        <b/>
        <u/>
        <sz val="14"/>
        <rFont val="Times New Roman"/>
        <family val="1"/>
        <charset val="204"/>
      </rPr>
      <t>с надбавкой  к действ. ценам в размере 20 %</t>
    </r>
  </si>
  <si>
    <t>ЛЕСОМАТЕРИАЛЫ КРУГЛЫЕ ХВОЙНЫХ ПОРОД</t>
  </si>
  <si>
    <t>Лесоматериалы круглые хвойных пород (сосна) СТБ 2316-2-2013</t>
  </si>
  <si>
    <t>Длина,м.</t>
  </si>
  <si>
    <t>Сорт</t>
  </si>
  <si>
    <t>Толщина, см</t>
  </si>
  <si>
    <t>Цена за 1 м3, руб.</t>
  </si>
  <si>
    <t>без НДС</t>
  </si>
  <si>
    <t>с НДС</t>
  </si>
  <si>
    <t>0,5-6,5</t>
  </si>
  <si>
    <t>А</t>
  </si>
  <si>
    <t>до 13 включит.</t>
  </si>
  <si>
    <t>В</t>
  </si>
  <si>
    <t>С</t>
  </si>
  <si>
    <t>14-25</t>
  </si>
  <si>
    <t>26 и более</t>
  </si>
  <si>
    <t>Лесоматериалы круглые хвойных пород (ель) СТБ 2316-1-2013</t>
  </si>
  <si>
    <t>ЛЕСОМАТЕРИАЛЫ КРУГЛЫЕ ЛИСТВЕННЫХ ПОРОД</t>
  </si>
  <si>
    <t>Лесоматериалы круглые лиственных пород (берёза, ольха) СТБ 2315-2-2013</t>
  </si>
  <si>
    <t>Лесоматериалы круглые лиственных пород (дуб, ясень) СТБ 2315-1-2013</t>
  </si>
  <si>
    <t>2,0-6,5</t>
  </si>
  <si>
    <t>Экономист</t>
  </si>
  <si>
    <t>Сергеева О.Л.</t>
  </si>
  <si>
    <t>Прейскурант отпускных цен № 6</t>
  </si>
  <si>
    <t xml:space="preserve">Отпускные цены на лесоматериалы круглые, поставляемые на условиях                      ФРАНКО-НИЖНИЙ  лесосклад (склад предприятия)           (с рентабельностью не более 5%), </t>
  </si>
  <si>
    <r>
      <t xml:space="preserve"> Для физических лиц (</t>
    </r>
    <r>
      <rPr>
        <b/>
        <i/>
        <u/>
        <sz val="12"/>
        <rFont val="Arial Cyr"/>
        <charset val="204"/>
      </rPr>
      <t>до 70 м. куб</t>
    </r>
    <r>
      <rPr>
        <b/>
        <i/>
        <sz val="12"/>
        <rFont val="Arial Cyr"/>
        <charset val="204"/>
      </rPr>
      <t>.): цель приобретения-для осуществления</t>
    </r>
    <r>
      <rPr>
        <b/>
        <i/>
        <u/>
        <sz val="12"/>
        <rFont val="Arial Cyr"/>
        <charset val="204"/>
      </rPr>
      <t xml:space="preserve"> строительства</t>
    </r>
    <r>
      <rPr>
        <b/>
        <i/>
        <sz val="12"/>
        <rFont val="Arial Cyr"/>
        <charset val="204"/>
      </rPr>
      <t xml:space="preserve">, в том числе </t>
    </r>
    <r>
      <rPr>
        <b/>
        <i/>
        <u/>
        <sz val="12"/>
        <rFont val="Arial Cyr"/>
        <charset val="204"/>
      </rPr>
      <t>реконструкции</t>
    </r>
    <r>
      <rPr>
        <b/>
        <i/>
        <sz val="12"/>
        <rFont val="Arial Cyr"/>
        <charset val="204"/>
      </rPr>
      <t xml:space="preserve"> или </t>
    </r>
    <r>
      <rPr>
        <b/>
        <i/>
        <u/>
        <sz val="12"/>
        <rFont val="Arial Cyr"/>
        <charset val="204"/>
      </rPr>
      <t>капитального</t>
    </r>
    <r>
      <rPr>
        <b/>
        <i/>
        <sz val="12"/>
        <rFont val="Arial Cyr"/>
        <charset val="204"/>
      </rPr>
      <t xml:space="preserve"> ремонта жилых домов или надворных построек (в соответствии с п.6.3.Указа Президента РБ № 294 от 22.08.2022 г.)</t>
    </r>
  </si>
  <si>
    <r>
      <t xml:space="preserve">     Для юридических лиц: цель приобретения -для осуществления строительства жилья на территории сельской местности в </t>
    </r>
    <r>
      <rPr>
        <b/>
        <i/>
        <u/>
        <sz val="12"/>
        <rFont val="Arial Cyr"/>
        <charset val="204"/>
      </rPr>
      <t xml:space="preserve">рамках государственных программ </t>
    </r>
    <r>
      <rPr>
        <b/>
        <i/>
        <sz val="12"/>
        <rFont val="Arial Cyr"/>
        <charset val="204"/>
      </rPr>
      <t>(в соответствии с п.6.2. Указа Президента РБ № 294 от 22.08.2022 г.).</t>
    </r>
  </si>
  <si>
    <t>франко-промежуточный лесосклад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</si>
</sst>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b/>
      <i/>
      <sz val="18"/>
      <name val="Arial Cyr"/>
      <charset val="204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u/>
      <sz val="12"/>
      <name val="Arial Cyr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20"/>
      <name val="Arial Cyr"/>
      <charset val="204"/>
    </font>
    <font>
      <sz val="16"/>
      <name val="Arial Cyr"/>
      <charset val="204"/>
    </font>
    <font>
      <i/>
      <sz val="12"/>
      <color theme="3" tint="0.39997558519241921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right"/>
    </xf>
    <xf numFmtId="14" fontId="9" fillId="0" borderId="0" xfId="1" applyNumberFormat="1" applyFont="1" applyFill="1" applyBorder="1" applyAlignment="1" applyProtection="1">
      <alignment horizontal="left" vertical="top"/>
    </xf>
    <xf numFmtId="0" fontId="10" fillId="0" borderId="0" xfId="1" applyFont="1"/>
    <xf numFmtId="0" fontId="8" fillId="0" borderId="0" xfId="1" applyFont="1" applyAlignment="1">
      <alignment horizontal="center" wrapText="1"/>
    </xf>
    <xf numFmtId="0" fontId="11" fillId="0" borderId="4" xfId="1" applyFont="1" applyBorder="1" applyAlignment="1">
      <alignment horizontal="left" vertical="top" wrapText="1"/>
    </xf>
    <xf numFmtId="0" fontId="13" fillId="0" borderId="0" xfId="1" applyFont="1" applyAlignment="1">
      <alignment horizontal="center" vertical="center" wrapText="1"/>
    </xf>
    <xf numFmtId="0" fontId="5" fillId="0" borderId="0" xfId="1" applyFont="1" applyAlignment="1">
      <alignment horizontal="justify" vertical="top" wrapText="1"/>
    </xf>
    <xf numFmtId="0" fontId="1" fillId="0" borderId="0" xfId="1" applyAlignment="1">
      <alignment horizontal="justify" wrapText="1"/>
    </xf>
    <xf numFmtId="0" fontId="5" fillId="0" borderId="0" xfId="1" applyFont="1" applyAlignment="1">
      <alignment horizontal="justify" vertical="distributed" wrapText="1"/>
    </xf>
    <xf numFmtId="0" fontId="14" fillId="0" borderId="0" xfId="1" applyFont="1" applyAlignment="1">
      <alignment horizontal="left" wrapText="1"/>
    </xf>
    <xf numFmtId="0" fontId="16" fillId="0" borderId="0" xfId="1" applyFont="1" applyAlignment="1">
      <alignment horizontal="center"/>
    </xf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2" fontId="10" fillId="0" borderId="4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0" fillId="0" borderId="3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10" fillId="0" borderId="0" xfId="1" applyNumberFormat="1" applyFont="1" applyBorder="1" applyAlignment="1">
      <alignment horizontal="center"/>
    </xf>
    <xf numFmtId="0" fontId="19" fillId="0" borderId="4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17" fontId="3" fillId="0" borderId="0" xfId="1" applyNumberFormat="1" applyFont="1" applyBorder="1" applyAlignment="1">
      <alignment horizontal="center"/>
    </xf>
    <xf numFmtId="2" fontId="20" fillId="0" borderId="0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54;&#1055;&#1051;&#1040;&#1058;&#1040;%20&#1058;&#1056;&#1059;&#1044;&#1040;%20&#1089;%202020&#1075;\&#1041;&#1056;&#1045;&#1057;&#1058;\&#1056;&#1072;&#1089;&#1095;&#1077;&#1090;%20&#1079;&#1072;&#1088;&#1072;&#1073;&#1086;&#1090;&#1085;&#1086;&#1081;%20&#1087;&#1083;&#1072;&#1090;&#1099;%20&#1053;&#1054;&#1042;&#1067;&#1045;%20&#1059;&#1057;&#1051;&#1054;&#1042;&#1048;&#1071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С БД"/>
      <sheetName val="ТС ХД"/>
      <sheetName val="сдельщики"/>
      <sheetName val="аппарат"/>
      <sheetName val="лесн.,пом.,бух"/>
      <sheetName val="мастера"/>
      <sheetName val="лесники"/>
      <sheetName val="МОП"/>
      <sheetName val="водите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2"/>
  <sheetViews>
    <sheetView tabSelected="1" view="pageBreakPreview" topLeftCell="A39" zoomScaleNormal="100" zoomScaleSheetLayoutView="100" workbookViewId="0">
      <selection activeCell="Q54" sqref="Q54"/>
    </sheetView>
  </sheetViews>
  <sheetFormatPr defaultRowHeight="12.75" x14ac:dyDescent="0.2"/>
  <cols>
    <col min="1" max="3" width="9.140625" style="4"/>
    <col min="4" max="4" width="7.28515625" style="4" customWidth="1"/>
    <col min="5" max="7" width="9.140625" style="4"/>
    <col min="8" max="8" width="14.28515625" style="4" customWidth="1"/>
    <col min="9" max="12" width="9.140625" style="4"/>
    <col min="13" max="13" width="8.5703125" style="4" customWidth="1"/>
    <col min="14" max="245" width="9.140625" style="4"/>
    <col min="246" max="246" width="7.28515625" style="4" customWidth="1"/>
    <col min="247" max="249" width="9.140625" style="4"/>
    <col min="250" max="250" width="14.28515625" style="4" customWidth="1"/>
    <col min="251" max="254" width="9.140625" style="4"/>
    <col min="255" max="255" width="8.5703125" style="4" customWidth="1"/>
    <col min="256" max="501" width="9.140625" style="4"/>
    <col min="502" max="502" width="7.28515625" style="4" customWidth="1"/>
    <col min="503" max="505" width="9.140625" style="4"/>
    <col min="506" max="506" width="14.28515625" style="4" customWidth="1"/>
    <col min="507" max="510" width="9.140625" style="4"/>
    <col min="511" max="511" width="8.5703125" style="4" customWidth="1"/>
    <col min="512" max="757" width="9.140625" style="4"/>
    <col min="758" max="758" width="7.28515625" style="4" customWidth="1"/>
    <col min="759" max="761" width="9.140625" style="4"/>
    <col min="762" max="762" width="14.28515625" style="4" customWidth="1"/>
    <col min="763" max="766" width="9.140625" style="4"/>
    <col min="767" max="767" width="8.5703125" style="4" customWidth="1"/>
    <col min="768" max="1013" width="9.140625" style="4"/>
    <col min="1014" max="1014" width="7.28515625" style="4" customWidth="1"/>
    <col min="1015" max="1017" width="9.140625" style="4"/>
    <col min="1018" max="1018" width="14.28515625" style="4" customWidth="1"/>
    <col min="1019" max="1022" width="9.140625" style="4"/>
    <col min="1023" max="1023" width="8.5703125" style="4" customWidth="1"/>
    <col min="1024" max="1269" width="9.140625" style="4"/>
    <col min="1270" max="1270" width="7.28515625" style="4" customWidth="1"/>
    <col min="1271" max="1273" width="9.140625" style="4"/>
    <col min="1274" max="1274" width="14.28515625" style="4" customWidth="1"/>
    <col min="1275" max="1278" width="9.140625" style="4"/>
    <col min="1279" max="1279" width="8.5703125" style="4" customWidth="1"/>
    <col min="1280" max="1525" width="9.140625" style="4"/>
    <col min="1526" max="1526" width="7.28515625" style="4" customWidth="1"/>
    <col min="1527" max="1529" width="9.140625" style="4"/>
    <col min="1530" max="1530" width="14.28515625" style="4" customWidth="1"/>
    <col min="1531" max="1534" width="9.140625" style="4"/>
    <col min="1535" max="1535" width="8.5703125" style="4" customWidth="1"/>
    <col min="1536" max="1781" width="9.140625" style="4"/>
    <col min="1782" max="1782" width="7.28515625" style="4" customWidth="1"/>
    <col min="1783" max="1785" width="9.140625" style="4"/>
    <col min="1786" max="1786" width="14.28515625" style="4" customWidth="1"/>
    <col min="1787" max="1790" width="9.140625" style="4"/>
    <col min="1791" max="1791" width="8.5703125" style="4" customWidth="1"/>
    <col min="1792" max="2037" width="9.140625" style="4"/>
    <col min="2038" max="2038" width="7.28515625" style="4" customWidth="1"/>
    <col min="2039" max="2041" width="9.140625" style="4"/>
    <col min="2042" max="2042" width="14.28515625" style="4" customWidth="1"/>
    <col min="2043" max="2046" width="9.140625" style="4"/>
    <col min="2047" max="2047" width="8.5703125" style="4" customWidth="1"/>
    <col min="2048" max="2293" width="9.140625" style="4"/>
    <col min="2294" max="2294" width="7.28515625" style="4" customWidth="1"/>
    <col min="2295" max="2297" width="9.140625" style="4"/>
    <col min="2298" max="2298" width="14.28515625" style="4" customWidth="1"/>
    <col min="2299" max="2302" width="9.140625" style="4"/>
    <col min="2303" max="2303" width="8.5703125" style="4" customWidth="1"/>
    <col min="2304" max="2549" width="9.140625" style="4"/>
    <col min="2550" max="2550" width="7.28515625" style="4" customWidth="1"/>
    <col min="2551" max="2553" width="9.140625" style="4"/>
    <col min="2554" max="2554" width="14.28515625" style="4" customWidth="1"/>
    <col min="2555" max="2558" width="9.140625" style="4"/>
    <col min="2559" max="2559" width="8.5703125" style="4" customWidth="1"/>
    <col min="2560" max="2805" width="9.140625" style="4"/>
    <col min="2806" max="2806" width="7.28515625" style="4" customWidth="1"/>
    <col min="2807" max="2809" width="9.140625" style="4"/>
    <col min="2810" max="2810" width="14.28515625" style="4" customWidth="1"/>
    <col min="2811" max="2814" width="9.140625" style="4"/>
    <col min="2815" max="2815" width="8.5703125" style="4" customWidth="1"/>
    <col min="2816" max="3061" width="9.140625" style="4"/>
    <col min="3062" max="3062" width="7.28515625" style="4" customWidth="1"/>
    <col min="3063" max="3065" width="9.140625" style="4"/>
    <col min="3066" max="3066" width="14.28515625" style="4" customWidth="1"/>
    <col min="3067" max="3070" width="9.140625" style="4"/>
    <col min="3071" max="3071" width="8.5703125" style="4" customWidth="1"/>
    <col min="3072" max="3317" width="9.140625" style="4"/>
    <col min="3318" max="3318" width="7.28515625" style="4" customWidth="1"/>
    <col min="3319" max="3321" width="9.140625" style="4"/>
    <col min="3322" max="3322" width="14.28515625" style="4" customWidth="1"/>
    <col min="3323" max="3326" width="9.140625" style="4"/>
    <col min="3327" max="3327" width="8.5703125" style="4" customWidth="1"/>
    <col min="3328" max="3573" width="9.140625" style="4"/>
    <col min="3574" max="3574" width="7.28515625" style="4" customWidth="1"/>
    <col min="3575" max="3577" width="9.140625" style="4"/>
    <col min="3578" max="3578" width="14.28515625" style="4" customWidth="1"/>
    <col min="3579" max="3582" width="9.140625" style="4"/>
    <col min="3583" max="3583" width="8.5703125" style="4" customWidth="1"/>
    <col min="3584" max="3829" width="9.140625" style="4"/>
    <col min="3830" max="3830" width="7.28515625" style="4" customWidth="1"/>
    <col min="3831" max="3833" width="9.140625" style="4"/>
    <col min="3834" max="3834" width="14.28515625" style="4" customWidth="1"/>
    <col min="3835" max="3838" width="9.140625" style="4"/>
    <col min="3839" max="3839" width="8.5703125" style="4" customWidth="1"/>
    <col min="3840" max="4085" width="9.140625" style="4"/>
    <col min="4086" max="4086" width="7.28515625" style="4" customWidth="1"/>
    <col min="4087" max="4089" width="9.140625" style="4"/>
    <col min="4090" max="4090" width="14.28515625" style="4" customWidth="1"/>
    <col min="4091" max="4094" width="9.140625" style="4"/>
    <col min="4095" max="4095" width="8.5703125" style="4" customWidth="1"/>
    <col min="4096" max="4341" width="9.140625" style="4"/>
    <col min="4342" max="4342" width="7.28515625" style="4" customWidth="1"/>
    <col min="4343" max="4345" width="9.140625" style="4"/>
    <col min="4346" max="4346" width="14.28515625" style="4" customWidth="1"/>
    <col min="4347" max="4350" width="9.140625" style="4"/>
    <col min="4351" max="4351" width="8.5703125" style="4" customWidth="1"/>
    <col min="4352" max="4597" width="9.140625" style="4"/>
    <col min="4598" max="4598" width="7.28515625" style="4" customWidth="1"/>
    <col min="4599" max="4601" width="9.140625" style="4"/>
    <col min="4602" max="4602" width="14.28515625" style="4" customWidth="1"/>
    <col min="4603" max="4606" width="9.140625" style="4"/>
    <col min="4607" max="4607" width="8.5703125" style="4" customWidth="1"/>
    <col min="4608" max="4853" width="9.140625" style="4"/>
    <col min="4854" max="4854" width="7.28515625" style="4" customWidth="1"/>
    <col min="4855" max="4857" width="9.140625" style="4"/>
    <col min="4858" max="4858" width="14.28515625" style="4" customWidth="1"/>
    <col min="4859" max="4862" width="9.140625" style="4"/>
    <col min="4863" max="4863" width="8.5703125" style="4" customWidth="1"/>
    <col min="4864" max="5109" width="9.140625" style="4"/>
    <col min="5110" max="5110" width="7.28515625" style="4" customWidth="1"/>
    <col min="5111" max="5113" width="9.140625" style="4"/>
    <col min="5114" max="5114" width="14.28515625" style="4" customWidth="1"/>
    <col min="5115" max="5118" width="9.140625" style="4"/>
    <col min="5119" max="5119" width="8.5703125" style="4" customWidth="1"/>
    <col min="5120" max="5365" width="9.140625" style="4"/>
    <col min="5366" max="5366" width="7.28515625" style="4" customWidth="1"/>
    <col min="5367" max="5369" width="9.140625" style="4"/>
    <col min="5370" max="5370" width="14.28515625" style="4" customWidth="1"/>
    <col min="5371" max="5374" width="9.140625" style="4"/>
    <col min="5375" max="5375" width="8.5703125" style="4" customWidth="1"/>
    <col min="5376" max="5621" width="9.140625" style="4"/>
    <col min="5622" max="5622" width="7.28515625" style="4" customWidth="1"/>
    <col min="5623" max="5625" width="9.140625" style="4"/>
    <col min="5626" max="5626" width="14.28515625" style="4" customWidth="1"/>
    <col min="5627" max="5630" width="9.140625" style="4"/>
    <col min="5631" max="5631" width="8.5703125" style="4" customWidth="1"/>
    <col min="5632" max="5877" width="9.140625" style="4"/>
    <col min="5878" max="5878" width="7.28515625" style="4" customWidth="1"/>
    <col min="5879" max="5881" width="9.140625" style="4"/>
    <col min="5882" max="5882" width="14.28515625" style="4" customWidth="1"/>
    <col min="5883" max="5886" width="9.140625" style="4"/>
    <col min="5887" max="5887" width="8.5703125" style="4" customWidth="1"/>
    <col min="5888" max="6133" width="9.140625" style="4"/>
    <col min="6134" max="6134" width="7.28515625" style="4" customWidth="1"/>
    <col min="6135" max="6137" width="9.140625" style="4"/>
    <col min="6138" max="6138" width="14.28515625" style="4" customWidth="1"/>
    <col min="6139" max="6142" width="9.140625" style="4"/>
    <col min="6143" max="6143" width="8.5703125" style="4" customWidth="1"/>
    <col min="6144" max="6389" width="9.140625" style="4"/>
    <col min="6390" max="6390" width="7.28515625" style="4" customWidth="1"/>
    <col min="6391" max="6393" width="9.140625" style="4"/>
    <col min="6394" max="6394" width="14.28515625" style="4" customWidth="1"/>
    <col min="6395" max="6398" width="9.140625" style="4"/>
    <col min="6399" max="6399" width="8.5703125" style="4" customWidth="1"/>
    <col min="6400" max="6645" width="9.140625" style="4"/>
    <col min="6646" max="6646" width="7.28515625" style="4" customWidth="1"/>
    <col min="6647" max="6649" width="9.140625" style="4"/>
    <col min="6650" max="6650" width="14.28515625" style="4" customWidth="1"/>
    <col min="6651" max="6654" width="9.140625" style="4"/>
    <col min="6655" max="6655" width="8.5703125" style="4" customWidth="1"/>
    <col min="6656" max="6901" width="9.140625" style="4"/>
    <col min="6902" max="6902" width="7.28515625" style="4" customWidth="1"/>
    <col min="6903" max="6905" width="9.140625" style="4"/>
    <col min="6906" max="6906" width="14.28515625" style="4" customWidth="1"/>
    <col min="6907" max="6910" width="9.140625" style="4"/>
    <col min="6911" max="6911" width="8.5703125" style="4" customWidth="1"/>
    <col min="6912" max="7157" width="9.140625" style="4"/>
    <col min="7158" max="7158" width="7.28515625" style="4" customWidth="1"/>
    <col min="7159" max="7161" width="9.140625" style="4"/>
    <col min="7162" max="7162" width="14.28515625" style="4" customWidth="1"/>
    <col min="7163" max="7166" width="9.140625" style="4"/>
    <col min="7167" max="7167" width="8.5703125" style="4" customWidth="1"/>
    <col min="7168" max="7413" width="9.140625" style="4"/>
    <col min="7414" max="7414" width="7.28515625" style="4" customWidth="1"/>
    <col min="7415" max="7417" width="9.140625" style="4"/>
    <col min="7418" max="7418" width="14.28515625" style="4" customWidth="1"/>
    <col min="7419" max="7422" width="9.140625" style="4"/>
    <col min="7423" max="7423" width="8.5703125" style="4" customWidth="1"/>
    <col min="7424" max="7669" width="9.140625" style="4"/>
    <col min="7670" max="7670" width="7.28515625" style="4" customWidth="1"/>
    <col min="7671" max="7673" width="9.140625" style="4"/>
    <col min="7674" max="7674" width="14.28515625" style="4" customWidth="1"/>
    <col min="7675" max="7678" width="9.140625" style="4"/>
    <col min="7679" max="7679" width="8.5703125" style="4" customWidth="1"/>
    <col min="7680" max="7925" width="9.140625" style="4"/>
    <col min="7926" max="7926" width="7.28515625" style="4" customWidth="1"/>
    <col min="7927" max="7929" width="9.140625" style="4"/>
    <col min="7930" max="7930" width="14.28515625" style="4" customWidth="1"/>
    <col min="7931" max="7934" width="9.140625" style="4"/>
    <col min="7935" max="7935" width="8.5703125" style="4" customWidth="1"/>
    <col min="7936" max="8181" width="9.140625" style="4"/>
    <col min="8182" max="8182" width="7.28515625" style="4" customWidth="1"/>
    <col min="8183" max="8185" width="9.140625" style="4"/>
    <col min="8186" max="8186" width="14.28515625" style="4" customWidth="1"/>
    <col min="8187" max="8190" width="9.140625" style="4"/>
    <col min="8191" max="8191" width="8.5703125" style="4" customWidth="1"/>
    <col min="8192" max="8437" width="9.140625" style="4"/>
    <col min="8438" max="8438" width="7.28515625" style="4" customWidth="1"/>
    <col min="8439" max="8441" width="9.140625" style="4"/>
    <col min="8442" max="8442" width="14.28515625" style="4" customWidth="1"/>
    <col min="8443" max="8446" width="9.140625" style="4"/>
    <col min="8447" max="8447" width="8.5703125" style="4" customWidth="1"/>
    <col min="8448" max="8693" width="9.140625" style="4"/>
    <col min="8694" max="8694" width="7.28515625" style="4" customWidth="1"/>
    <col min="8695" max="8697" width="9.140625" style="4"/>
    <col min="8698" max="8698" width="14.28515625" style="4" customWidth="1"/>
    <col min="8699" max="8702" width="9.140625" style="4"/>
    <col min="8703" max="8703" width="8.5703125" style="4" customWidth="1"/>
    <col min="8704" max="8949" width="9.140625" style="4"/>
    <col min="8950" max="8950" width="7.28515625" style="4" customWidth="1"/>
    <col min="8951" max="8953" width="9.140625" style="4"/>
    <col min="8954" max="8954" width="14.28515625" style="4" customWidth="1"/>
    <col min="8955" max="8958" width="9.140625" style="4"/>
    <col min="8959" max="8959" width="8.5703125" style="4" customWidth="1"/>
    <col min="8960" max="9205" width="9.140625" style="4"/>
    <col min="9206" max="9206" width="7.28515625" style="4" customWidth="1"/>
    <col min="9207" max="9209" width="9.140625" style="4"/>
    <col min="9210" max="9210" width="14.28515625" style="4" customWidth="1"/>
    <col min="9211" max="9214" width="9.140625" style="4"/>
    <col min="9215" max="9215" width="8.5703125" style="4" customWidth="1"/>
    <col min="9216" max="9461" width="9.140625" style="4"/>
    <col min="9462" max="9462" width="7.28515625" style="4" customWidth="1"/>
    <col min="9463" max="9465" width="9.140625" style="4"/>
    <col min="9466" max="9466" width="14.28515625" style="4" customWidth="1"/>
    <col min="9467" max="9470" width="9.140625" style="4"/>
    <col min="9471" max="9471" width="8.5703125" style="4" customWidth="1"/>
    <col min="9472" max="9717" width="9.140625" style="4"/>
    <col min="9718" max="9718" width="7.28515625" style="4" customWidth="1"/>
    <col min="9719" max="9721" width="9.140625" style="4"/>
    <col min="9722" max="9722" width="14.28515625" style="4" customWidth="1"/>
    <col min="9723" max="9726" width="9.140625" style="4"/>
    <col min="9727" max="9727" width="8.5703125" style="4" customWidth="1"/>
    <col min="9728" max="9973" width="9.140625" style="4"/>
    <col min="9974" max="9974" width="7.28515625" style="4" customWidth="1"/>
    <col min="9975" max="9977" width="9.140625" style="4"/>
    <col min="9978" max="9978" width="14.28515625" style="4" customWidth="1"/>
    <col min="9979" max="9982" width="9.140625" style="4"/>
    <col min="9983" max="9983" width="8.5703125" style="4" customWidth="1"/>
    <col min="9984" max="10229" width="9.140625" style="4"/>
    <col min="10230" max="10230" width="7.28515625" style="4" customWidth="1"/>
    <col min="10231" max="10233" width="9.140625" style="4"/>
    <col min="10234" max="10234" width="14.28515625" style="4" customWidth="1"/>
    <col min="10235" max="10238" width="9.140625" style="4"/>
    <col min="10239" max="10239" width="8.5703125" style="4" customWidth="1"/>
    <col min="10240" max="10485" width="9.140625" style="4"/>
    <col min="10486" max="10486" width="7.28515625" style="4" customWidth="1"/>
    <col min="10487" max="10489" width="9.140625" style="4"/>
    <col min="10490" max="10490" width="14.28515625" style="4" customWidth="1"/>
    <col min="10491" max="10494" width="9.140625" style="4"/>
    <col min="10495" max="10495" width="8.5703125" style="4" customWidth="1"/>
    <col min="10496" max="10741" width="9.140625" style="4"/>
    <col min="10742" max="10742" width="7.28515625" style="4" customWidth="1"/>
    <col min="10743" max="10745" width="9.140625" style="4"/>
    <col min="10746" max="10746" width="14.28515625" style="4" customWidth="1"/>
    <col min="10747" max="10750" width="9.140625" style="4"/>
    <col min="10751" max="10751" width="8.5703125" style="4" customWidth="1"/>
    <col min="10752" max="10997" width="9.140625" style="4"/>
    <col min="10998" max="10998" width="7.28515625" style="4" customWidth="1"/>
    <col min="10999" max="11001" width="9.140625" style="4"/>
    <col min="11002" max="11002" width="14.28515625" style="4" customWidth="1"/>
    <col min="11003" max="11006" width="9.140625" style="4"/>
    <col min="11007" max="11007" width="8.5703125" style="4" customWidth="1"/>
    <col min="11008" max="11253" width="9.140625" style="4"/>
    <col min="11254" max="11254" width="7.28515625" style="4" customWidth="1"/>
    <col min="11255" max="11257" width="9.140625" style="4"/>
    <col min="11258" max="11258" width="14.28515625" style="4" customWidth="1"/>
    <col min="11259" max="11262" width="9.140625" style="4"/>
    <col min="11263" max="11263" width="8.5703125" style="4" customWidth="1"/>
    <col min="11264" max="11509" width="9.140625" style="4"/>
    <col min="11510" max="11510" width="7.28515625" style="4" customWidth="1"/>
    <col min="11511" max="11513" width="9.140625" style="4"/>
    <col min="11514" max="11514" width="14.28515625" style="4" customWidth="1"/>
    <col min="11515" max="11518" width="9.140625" style="4"/>
    <col min="11519" max="11519" width="8.5703125" style="4" customWidth="1"/>
    <col min="11520" max="11765" width="9.140625" style="4"/>
    <col min="11766" max="11766" width="7.28515625" style="4" customWidth="1"/>
    <col min="11767" max="11769" width="9.140625" style="4"/>
    <col min="11770" max="11770" width="14.28515625" style="4" customWidth="1"/>
    <col min="11771" max="11774" width="9.140625" style="4"/>
    <col min="11775" max="11775" width="8.5703125" style="4" customWidth="1"/>
    <col min="11776" max="12021" width="9.140625" style="4"/>
    <col min="12022" max="12022" width="7.28515625" style="4" customWidth="1"/>
    <col min="12023" max="12025" width="9.140625" style="4"/>
    <col min="12026" max="12026" width="14.28515625" style="4" customWidth="1"/>
    <col min="12027" max="12030" width="9.140625" style="4"/>
    <col min="12031" max="12031" width="8.5703125" style="4" customWidth="1"/>
    <col min="12032" max="12277" width="9.140625" style="4"/>
    <col min="12278" max="12278" width="7.28515625" style="4" customWidth="1"/>
    <col min="12279" max="12281" width="9.140625" style="4"/>
    <col min="12282" max="12282" width="14.28515625" style="4" customWidth="1"/>
    <col min="12283" max="12286" width="9.140625" style="4"/>
    <col min="12287" max="12287" width="8.5703125" style="4" customWidth="1"/>
    <col min="12288" max="12533" width="9.140625" style="4"/>
    <col min="12534" max="12534" width="7.28515625" style="4" customWidth="1"/>
    <col min="12535" max="12537" width="9.140625" style="4"/>
    <col min="12538" max="12538" width="14.28515625" style="4" customWidth="1"/>
    <col min="12539" max="12542" width="9.140625" style="4"/>
    <col min="12543" max="12543" width="8.5703125" style="4" customWidth="1"/>
    <col min="12544" max="12789" width="9.140625" style="4"/>
    <col min="12790" max="12790" width="7.28515625" style="4" customWidth="1"/>
    <col min="12791" max="12793" width="9.140625" style="4"/>
    <col min="12794" max="12794" width="14.28515625" style="4" customWidth="1"/>
    <col min="12795" max="12798" width="9.140625" style="4"/>
    <col min="12799" max="12799" width="8.5703125" style="4" customWidth="1"/>
    <col min="12800" max="13045" width="9.140625" style="4"/>
    <col min="13046" max="13046" width="7.28515625" style="4" customWidth="1"/>
    <col min="13047" max="13049" width="9.140625" style="4"/>
    <col min="13050" max="13050" width="14.28515625" style="4" customWidth="1"/>
    <col min="13051" max="13054" width="9.140625" style="4"/>
    <col min="13055" max="13055" width="8.5703125" style="4" customWidth="1"/>
    <col min="13056" max="13301" width="9.140625" style="4"/>
    <col min="13302" max="13302" width="7.28515625" style="4" customWidth="1"/>
    <col min="13303" max="13305" width="9.140625" style="4"/>
    <col min="13306" max="13306" width="14.28515625" style="4" customWidth="1"/>
    <col min="13307" max="13310" width="9.140625" style="4"/>
    <col min="13311" max="13311" width="8.5703125" style="4" customWidth="1"/>
    <col min="13312" max="13557" width="9.140625" style="4"/>
    <col min="13558" max="13558" width="7.28515625" style="4" customWidth="1"/>
    <col min="13559" max="13561" width="9.140625" style="4"/>
    <col min="13562" max="13562" width="14.28515625" style="4" customWidth="1"/>
    <col min="13563" max="13566" width="9.140625" style="4"/>
    <col min="13567" max="13567" width="8.5703125" style="4" customWidth="1"/>
    <col min="13568" max="13813" width="9.140625" style="4"/>
    <col min="13814" max="13814" width="7.28515625" style="4" customWidth="1"/>
    <col min="13815" max="13817" width="9.140625" style="4"/>
    <col min="13818" max="13818" width="14.28515625" style="4" customWidth="1"/>
    <col min="13819" max="13822" width="9.140625" style="4"/>
    <col min="13823" max="13823" width="8.5703125" style="4" customWidth="1"/>
    <col min="13824" max="14069" width="9.140625" style="4"/>
    <col min="14070" max="14070" width="7.28515625" style="4" customWidth="1"/>
    <col min="14071" max="14073" width="9.140625" style="4"/>
    <col min="14074" max="14074" width="14.28515625" style="4" customWidth="1"/>
    <col min="14075" max="14078" width="9.140625" style="4"/>
    <col min="14079" max="14079" width="8.5703125" style="4" customWidth="1"/>
    <col min="14080" max="14325" width="9.140625" style="4"/>
    <col min="14326" max="14326" width="7.28515625" style="4" customWidth="1"/>
    <col min="14327" max="14329" width="9.140625" style="4"/>
    <col min="14330" max="14330" width="14.28515625" style="4" customWidth="1"/>
    <col min="14331" max="14334" width="9.140625" style="4"/>
    <col min="14335" max="14335" width="8.5703125" style="4" customWidth="1"/>
    <col min="14336" max="14581" width="9.140625" style="4"/>
    <col min="14582" max="14582" width="7.28515625" style="4" customWidth="1"/>
    <col min="14583" max="14585" width="9.140625" style="4"/>
    <col min="14586" max="14586" width="14.28515625" style="4" customWidth="1"/>
    <col min="14587" max="14590" width="9.140625" style="4"/>
    <col min="14591" max="14591" width="8.5703125" style="4" customWidth="1"/>
    <col min="14592" max="14837" width="9.140625" style="4"/>
    <col min="14838" max="14838" width="7.28515625" style="4" customWidth="1"/>
    <col min="14839" max="14841" width="9.140625" style="4"/>
    <col min="14842" max="14842" width="14.28515625" style="4" customWidth="1"/>
    <col min="14843" max="14846" width="9.140625" style="4"/>
    <col min="14847" max="14847" width="8.5703125" style="4" customWidth="1"/>
    <col min="14848" max="15093" width="9.140625" style="4"/>
    <col min="15094" max="15094" width="7.28515625" style="4" customWidth="1"/>
    <col min="15095" max="15097" width="9.140625" style="4"/>
    <col min="15098" max="15098" width="14.28515625" style="4" customWidth="1"/>
    <col min="15099" max="15102" width="9.140625" style="4"/>
    <col min="15103" max="15103" width="8.5703125" style="4" customWidth="1"/>
    <col min="15104" max="15349" width="9.140625" style="4"/>
    <col min="15350" max="15350" width="7.28515625" style="4" customWidth="1"/>
    <col min="15351" max="15353" width="9.140625" style="4"/>
    <col min="15354" max="15354" width="14.28515625" style="4" customWidth="1"/>
    <col min="15355" max="15358" width="9.140625" style="4"/>
    <col min="15359" max="15359" width="8.5703125" style="4" customWidth="1"/>
    <col min="15360" max="15605" width="9.140625" style="4"/>
    <col min="15606" max="15606" width="7.28515625" style="4" customWidth="1"/>
    <col min="15607" max="15609" width="9.140625" style="4"/>
    <col min="15610" max="15610" width="14.28515625" style="4" customWidth="1"/>
    <col min="15611" max="15614" width="9.140625" style="4"/>
    <col min="15615" max="15615" width="8.5703125" style="4" customWidth="1"/>
    <col min="15616" max="15861" width="9.140625" style="4"/>
    <col min="15862" max="15862" width="7.28515625" style="4" customWidth="1"/>
    <col min="15863" max="15865" width="9.140625" style="4"/>
    <col min="15866" max="15866" width="14.28515625" style="4" customWidth="1"/>
    <col min="15867" max="15870" width="9.140625" style="4"/>
    <col min="15871" max="15871" width="8.5703125" style="4" customWidth="1"/>
    <col min="15872" max="16117" width="9.140625" style="4"/>
    <col min="16118" max="16118" width="7.28515625" style="4" customWidth="1"/>
    <col min="16119" max="16121" width="9.140625" style="4"/>
    <col min="16122" max="16122" width="14.28515625" style="4" customWidth="1"/>
    <col min="16123" max="16126" width="9.140625" style="4"/>
    <col min="16127" max="16127" width="8.5703125" style="4" customWidth="1"/>
    <col min="16128" max="16384" width="9.140625" style="4"/>
  </cols>
  <sheetData>
    <row r="1" spans="1:26" ht="24.75" customHeight="1" x14ac:dyDescent="0.25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6" ht="24.75" customHeight="1" x14ac:dyDescent="0.3">
      <c r="D2" s="5"/>
      <c r="F2" s="6" t="s">
        <v>1</v>
      </c>
    </row>
    <row r="3" spans="1:26" ht="16.5" customHeight="1" x14ac:dyDescent="0.3">
      <c r="F3" s="7" t="s">
        <v>2</v>
      </c>
    </row>
    <row r="4" spans="1:26" ht="18.75" x14ac:dyDescent="0.3">
      <c r="H4" s="8" t="s">
        <v>3</v>
      </c>
    </row>
    <row r="6" spans="1:26" ht="23.25" x14ac:dyDescent="0.3">
      <c r="F6" s="9"/>
      <c r="G6" s="9"/>
      <c r="H6" s="9"/>
      <c r="I6" s="9"/>
      <c r="J6" s="10" t="s">
        <v>4</v>
      </c>
      <c r="K6" s="11" t="s">
        <v>5</v>
      </c>
      <c r="M6" s="9"/>
    </row>
    <row r="7" spans="1:26" ht="15" x14ac:dyDescent="0.2">
      <c r="H7" s="12" t="s">
        <v>6</v>
      </c>
    </row>
    <row r="10" spans="1:26" ht="57.75" customHeight="1" x14ac:dyDescent="0.3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26" ht="64.5" customHeight="1" x14ac:dyDescent="0.2">
      <c r="A11" s="14" t="s">
        <v>39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26" ht="57" customHeight="1" x14ac:dyDescent="0.2">
      <c r="A12" s="14" t="s">
        <v>40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79.5" customHeight="1" x14ac:dyDescent="0.2">
      <c r="A13" s="16" t="s">
        <v>10</v>
      </c>
      <c r="B13" s="16"/>
      <c r="C13" s="16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8"/>
      <c r="O13" s="18"/>
    </row>
    <row r="14" spans="1:26" ht="45.75" customHeight="1" x14ac:dyDescent="0.3">
      <c r="A14" s="19" t="s">
        <v>11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26" ht="39" customHeight="1" x14ac:dyDescent="0.2">
      <c r="A15" s="18" t="s">
        <v>12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26" ht="39.75" customHeight="1" x14ac:dyDescent="0.2">
      <c r="A16" s="18" t="s">
        <v>13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7" spans="1:13" ht="42.75" customHeight="1" x14ac:dyDescent="0.2">
      <c r="A17" s="18" t="s">
        <v>14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9" spans="1:13" ht="20.25" x14ac:dyDescent="0.3">
      <c r="A19" s="20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1" spans="1:13" ht="22.5" customHeight="1" x14ac:dyDescent="0.3">
      <c r="A21" s="21" t="s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/>
    </row>
    <row r="22" spans="1:13" ht="15.75" x14ac:dyDescent="0.25">
      <c r="A22" s="24" t="s">
        <v>17</v>
      </c>
      <c r="B22" s="24"/>
      <c r="C22" s="24"/>
      <c r="D22" s="24"/>
      <c r="E22" s="25" t="s">
        <v>18</v>
      </c>
      <c r="F22" s="25"/>
      <c r="G22" s="25" t="s">
        <v>19</v>
      </c>
      <c r="H22" s="25"/>
      <c r="I22" s="25"/>
      <c r="J22" s="25" t="s">
        <v>20</v>
      </c>
      <c r="K22" s="25"/>
      <c r="L22" s="25"/>
      <c r="M22" s="25"/>
    </row>
    <row r="23" spans="1:13" ht="15.75" x14ac:dyDescent="0.25">
      <c r="A23" s="24"/>
      <c r="B23" s="24"/>
      <c r="C23" s="24"/>
      <c r="D23" s="24"/>
      <c r="E23" s="25"/>
      <c r="F23" s="25"/>
      <c r="G23" s="25"/>
      <c r="H23" s="25"/>
      <c r="I23" s="25"/>
      <c r="J23" s="25" t="s">
        <v>21</v>
      </c>
      <c r="K23" s="25"/>
      <c r="L23" s="25" t="s">
        <v>22</v>
      </c>
      <c r="M23" s="25"/>
    </row>
    <row r="24" spans="1:13" ht="15" customHeight="1" x14ac:dyDescent="0.2">
      <c r="A24" s="26" t="s">
        <v>23</v>
      </c>
      <c r="B24" s="26"/>
      <c r="C24" s="26"/>
      <c r="D24" s="26"/>
      <c r="E24" s="27" t="s">
        <v>24</v>
      </c>
      <c r="F24" s="27"/>
      <c r="G24" s="28" t="s">
        <v>25</v>
      </c>
      <c r="H24" s="29"/>
      <c r="I24" s="30"/>
      <c r="J24" s="31">
        <f>83*1.07</f>
        <v>88.81</v>
      </c>
      <c r="K24" s="31"/>
      <c r="L24" s="31">
        <f>J24*1.2</f>
        <v>106.572</v>
      </c>
      <c r="M24" s="31"/>
    </row>
    <row r="25" spans="1:13" ht="15" customHeight="1" x14ac:dyDescent="0.2">
      <c r="A25" s="26"/>
      <c r="B25" s="26"/>
      <c r="C25" s="26"/>
      <c r="D25" s="26"/>
      <c r="E25" s="27" t="s">
        <v>26</v>
      </c>
      <c r="F25" s="27"/>
      <c r="G25" s="32"/>
      <c r="H25" s="33"/>
      <c r="I25" s="34"/>
      <c r="J25" s="35">
        <f>68.25*1.07</f>
        <v>73.027500000000003</v>
      </c>
      <c r="K25" s="36"/>
      <c r="L25" s="31">
        <f>J25*1.2</f>
        <v>87.632999999999996</v>
      </c>
      <c r="M25" s="31"/>
    </row>
    <row r="26" spans="1:13" ht="15" customHeight="1" x14ac:dyDescent="0.2">
      <c r="A26" s="26"/>
      <c r="B26" s="26"/>
      <c r="C26" s="26"/>
      <c r="D26" s="26"/>
      <c r="E26" s="27" t="s">
        <v>27</v>
      </c>
      <c r="F26" s="27"/>
      <c r="G26" s="32"/>
      <c r="H26" s="33"/>
      <c r="I26" s="34"/>
      <c r="J26" s="35">
        <f>67.2*1.07</f>
        <v>71.904000000000011</v>
      </c>
      <c r="K26" s="36"/>
      <c r="L26" s="31">
        <f t="shared" ref="L26:L34" si="0">J26*1.2</f>
        <v>86.284800000000004</v>
      </c>
      <c r="M26" s="31"/>
    </row>
    <row r="27" spans="1:13" ht="15" customHeight="1" x14ac:dyDescent="0.2">
      <c r="A27" s="26"/>
      <c r="B27" s="26"/>
      <c r="C27" s="26"/>
      <c r="D27" s="26"/>
      <c r="E27" s="37"/>
      <c r="F27" s="38"/>
      <c r="G27" s="39"/>
      <c r="H27" s="40"/>
      <c r="I27" s="41"/>
      <c r="J27" s="35"/>
      <c r="K27" s="36"/>
      <c r="L27" s="31"/>
      <c r="M27" s="31"/>
    </row>
    <row r="28" spans="1:13" ht="15" customHeight="1" x14ac:dyDescent="0.2">
      <c r="A28" s="26"/>
      <c r="B28" s="26"/>
      <c r="C28" s="26"/>
      <c r="D28" s="26"/>
      <c r="E28" s="27" t="s">
        <v>24</v>
      </c>
      <c r="F28" s="27"/>
      <c r="G28" s="28" t="s">
        <v>28</v>
      </c>
      <c r="H28" s="29"/>
      <c r="I28" s="30"/>
      <c r="J28" s="35">
        <f>84*1.07</f>
        <v>89.88000000000001</v>
      </c>
      <c r="K28" s="36"/>
      <c r="L28" s="31">
        <f>J28*1.2</f>
        <v>107.85600000000001</v>
      </c>
      <c r="M28" s="31"/>
    </row>
    <row r="29" spans="1:13" ht="15" customHeight="1" x14ac:dyDescent="0.2">
      <c r="A29" s="26"/>
      <c r="B29" s="26"/>
      <c r="C29" s="26"/>
      <c r="D29" s="26"/>
      <c r="E29" s="27" t="s">
        <v>26</v>
      </c>
      <c r="F29" s="27"/>
      <c r="G29" s="32"/>
      <c r="H29" s="33"/>
      <c r="I29" s="34"/>
      <c r="J29" s="35">
        <f>69.93*1.07</f>
        <v>74.825100000000006</v>
      </c>
      <c r="K29" s="36"/>
      <c r="L29" s="31">
        <f t="shared" si="0"/>
        <v>89.790120000000002</v>
      </c>
      <c r="M29" s="31"/>
    </row>
    <row r="30" spans="1:13" ht="15" customHeight="1" x14ac:dyDescent="0.2">
      <c r="A30" s="26"/>
      <c r="B30" s="26"/>
      <c r="C30" s="26"/>
      <c r="D30" s="26"/>
      <c r="E30" s="27" t="s">
        <v>27</v>
      </c>
      <c r="F30" s="27"/>
      <c r="G30" s="32"/>
      <c r="H30" s="33"/>
      <c r="I30" s="34"/>
      <c r="J30" s="35">
        <f>69.3*1.07</f>
        <v>74.150999999999996</v>
      </c>
      <c r="K30" s="36"/>
      <c r="L30" s="31">
        <f t="shared" si="0"/>
        <v>88.981199999999987</v>
      </c>
      <c r="M30" s="31"/>
    </row>
    <row r="31" spans="1:13" ht="15" customHeight="1" x14ac:dyDescent="0.2">
      <c r="A31" s="26"/>
      <c r="B31" s="26"/>
      <c r="C31" s="26"/>
      <c r="D31" s="26"/>
      <c r="E31" s="37"/>
      <c r="F31" s="38"/>
      <c r="G31" s="39"/>
      <c r="H31" s="40"/>
      <c r="I31" s="41"/>
      <c r="J31" s="35"/>
      <c r="K31" s="36"/>
      <c r="L31" s="31"/>
      <c r="M31" s="31"/>
    </row>
    <row r="32" spans="1:13" ht="15" customHeight="1" x14ac:dyDescent="0.2">
      <c r="A32" s="26"/>
      <c r="B32" s="26"/>
      <c r="C32" s="26"/>
      <c r="D32" s="26"/>
      <c r="E32" s="27" t="s">
        <v>24</v>
      </c>
      <c r="F32" s="27"/>
      <c r="G32" s="42" t="s">
        <v>29</v>
      </c>
      <c r="H32" s="42"/>
      <c r="I32" s="42"/>
      <c r="J32" s="35">
        <f>86*1.07</f>
        <v>92.02000000000001</v>
      </c>
      <c r="K32" s="36"/>
      <c r="L32" s="31">
        <f>J32*1.2</f>
        <v>110.42400000000001</v>
      </c>
      <c r="M32" s="31"/>
    </row>
    <row r="33" spans="1:13" ht="15" customHeight="1" x14ac:dyDescent="0.2">
      <c r="A33" s="26"/>
      <c r="B33" s="26"/>
      <c r="C33" s="26"/>
      <c r="D33" s="26"/>
      <c r="E33" s="27" t="s">
        <v>26</v>
      </c>
      <c r="F33" s="27"/>
      <c r="G33" s="42"/>
      <c r="H33" s="42"/>
      <c r="I33" s="42"/>
      <c r="J33" s="35">
        <f>71.4*1.07</f>
        <v>76.39800000000001</v>
      </c>
      <c r="K33" s="36"/>
      <c r="L33" s="31">
        <f t="shared" si="0"/>
        <v>91.677600000000012</v>
      </c>
      <c r="M33" s="31"/>
    </row>
    <row r="34" spans="1:13" ht="15" customHeight="1" x14ac:dyDescent="0.2">
      <c r="A34" s="26"/>
      <c r="B34" s="26"/>
      <c r="C34" s="26"/>
      <c r="D34" s="26"/>
      <c r="E34" s="27" t="s">
        <v>27</v>
      </c>
      <c r="F34" s="27"/>
      <c r="G34" s="42"/>
      <c r="H34" s="42"/>
      <c r="I34" s="42"/>
      <c r="J34" s="35">
        <f>70.88*1.07</f>
        <v>75.8416</v>
      </c>
      <c r="K34" s="36"/>
      <c r="L34" s="31">
        <f t="shared" si="0"/>
        <v>91.009919999999994</v>
      </c>
      <c r="M34" s="31"/>
    </row>
    <row r="35" spans="1:13" ht="15" customHeight="1" x14ac:dyDescent="0.2">
      <c r="A35" s="26"/>
      <c r="B35" s="26"/>
      <c r="C35" s="26"/>
      <c r="D35" s="26"/>
      <c r="E35" s="37"/>
      <c r="F35" s="38"/>
      <c r="G35" s="42"/>
      <c r="H35" s="42"/>
      <c r="I35" s="42"/>
      <c r="J35" s="35"/>
      <c r="K35" s="36"/>
      <c r="L35" s="31"/>
      <c r="M35" s="31"/>
    </row>
    <row r="37" spans="1:13" ht="18.75" x14ac:dyDescent="0.3">
      <c r="A37" s="21" t="s">
        <v>30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/>
    </row>
    <row r="38" spans="1:13" ht="15.75" x14ac:dyDescent="0.25">
      <c r="A38" s="24" t="s">
        <v>17</v>
      </c>
      <c r="B38" s="24"/>
      <c r="C38" s="24"/>
      <c r="D38" s="24"/>
      <c r="E38" s="25" t="s">
        <v>18</v>
      </c>
      <c r="F38" s="25"/>
      <c r="G38" s="25" t="s">
        <v>19</v>
      </c>
      <c r="H38" s="25"/>
      <c r="I38" s="25"/>
      <c r="J38" s="25" t="s">
        <v>20</v>
      </c>
      <c r="K38" s="25"/>
      <c r="L38" s="25"/>
      <c r="M38" s="25"/>
    </row>
    <row r="39" spans="1:13" ht="15.75" x14ac:dyDescent="0.25">
      <c r="A39" s="24"/>
      <c r="B39" s="24"/>
      <c r="C39" s="24"/>
      <c r="D39" s="24"/>
      <c r="E39" s="25"/>
      <c r="F39" s="25"/>
      <c r="G39" s="25"/>
      <c r="H39" s="25"/>
      <c r="I39" s="25"/>
      <c r="J39" s="25" t="s">
        <v>21</v>
      </c>
      <c r="K39" s="25"/>
      <c r="L39" s="25" t="s">
        <v>22</v>
      </c>
      <c r="M39" s="25"/>
    </row>
    <row r="40" spans="1:13" ht="15" customHeight="1" x14ac:dyDescent="0.2">
      <c r="A40" s="26" t="s">
        <v>23</v>
      </c>
      <c r="B40" s="26"/>
      <c r="C40" s="26"/>
      <c r="D40" s="26"/>
      <c r="E40" s="27"/>
      <c r="F40" s="27"/>
      <c r="G40" s="28" t="s">
        <v>25</v>
      </c>
      <c r="H40" s="29"/>
      <c r="I40" s="30"/>
      <c r="J40" s="31">
        <f>83*1.07</f>
        <v>88.81</v>
      </c>
      <c r="K40" s="31"/>
      <c r="L40" s="31">
        <f>J40*1.2</f>
        <v>106.572</v>
      </c>
      <c r="M40" s="31"/>
    </row>
    <row r="41" spans="1:13" ht="15" customHeight="1" x14ac:dyDescent="0.2">
      <c r="A41" s="26"/>
      <c r="B41" s="26"/>
      <c r="C41" s="26"/>
      <c r="D41" s="26"/>
      <c r="E41" s="27" t="s">
        <v>26</v>
      </c>
      <c r="F41" s="27"/>
      <c r="G41" s="32"/>
      <c r="H41" s="33"/>
      <c r="I41" s="34"/>
      <c r="J41" s="35">
        <f>68.25*1.07</f>
        <v>73.027500000000003</v>
      </c>
      <c r="K41" s="36"/>
      <c r="L41" s="31">
        <f>J41*1.2</f>
        <v>87.632999999999996</v>
      </c>
      <c r="M41" s="31"/>
    </row>
    <row r="42" spans="1:13" ht="15" customHeight="1" x14ac:dyDescent="0.2">
      <c r="A42" s="26"/>
      <c r="B42" s="26"/>
      <c r="C42" s="26"/>
      <c r="D42" s="26"/>
      <c r="E42" s="27" t="s">
        <v>27</v>
      </c>
      <c r="F42" s="27"/>
      <c r="G42" s="32"/>
      <c r="H42" s="33"/>
      <c r="I42" s="34"/>
      <c r="J42" s="35">
        <f>67.2*1.07</f>
        <v>71.904000000000011</v>
      </c>
      <c r="K42" s="36"/>
      <c r="L42" s="31">
        <f>J42*1.2</f>
        <v>86.284800000000004</v>
      </c>
      <c r="M42" s="31"/>
    </row>
    <row r="43" spans="1:13" ht="15" customHeight="1" x14ac:dyDescent="0.2">
      <c r="A43" s="26"/>
      <c r="B43" s="26"/>
      <c r="C43" s="26"/>
      <c r="D43" s="26"/>
      <c r="E43" s="37"/>
      <c r="F43" s="38"/>
      <c r="G43" s="39"/>
      <c r="H43" s="40"/>
      <c r="I43" s="41"/>
      <c r="J43" s="35"/>
      <c r="K43" s="36"/>
      <c r="L43" s="31"/>
      <c r="M43" s="31"/>
    </row>
    <row r="44" spans="1:13" ht="15" customHeight="1" x14ac:dyDescent="0.2">
      <c r="A44" s="26"/>
      <c r="B44" s="26"/>
      <c r="C44" s="26"/>
      <c r="D44" s="26"/>
      <c r="E44" s="27"/>
      <c r="F44" s="27"/>
      <c r="G44" s="28" t="s">
        <v>28</v>
      </c>
      <c r="H44" s="29"/>
      <c r="I44" s="30"/>
      <c r="J44" s="35">
        <f>84*1.07</f>
        <v>89.88000000000001</v>
      </c>
      <c r="K44" s="36"/>
      <c r="L44" s="31">
        <f>J44*1.2</f>
        <v>107.85600000000001</v>
      </c>
      <c r="M44" s="31"/>
    </row>
    <row r="45" spans="1:13" ht="15" customHeight="1" x14ac:dyDescent="0.2">
      <c r="A45" s="26"/>
      <c r="B45" s="26"/>
      <c r="C45" s="26"/>
      <c r="D45" s="26"/>
      <c r="E45" s="27" t="s">
        <v>26</v>
      </c>
      <c r="F45" s="27"/>
      <c r="G45" s="32"/>
      <c r="H45" s="33"/>
      <c r="I45" s="34"/>
      <c r="J45" s="35">
        <f>69.93*1.07</f>
        <v>74.825100000000006</v>
      </c>
      <c r="K45" s="36"/>
      <c r="L45" s="31">
        <f>J45*1.2</f>
        <v>89.790120000000002</v>
      </c>
      <c r="M45" s="31"/>
    </row>
    <row r="46" spans="1:13" ht="15" customHeight="1" x14ac:dyDescent="0.2">
      <c r="A46" s="26"/>
      <c r="B46" s="26"/>
      <c r="C46" s="26"/>
      <c r="D46" s="26"/>
      <c r="E46" s="27" t="s">
        <v>27</v>
      </c>
      <c r="F46" s="27"/>
      <c r="G46" s="32"/>
      <c r="H46" s="33"/>
      <c r="I46" s="34"/>
      <c r="J46" s="35">
        <f>69.3*1.07</f>
        <v>74.150999999999996</v>
      </c>
      <c r="K46" s="36"/>
      <c r="L46" s="31">
        <f>J46*1.2</f>
        <v>88.981199999999987</v>
      </c>
      <c r="M46" s="31"/>
    </row>
    <row r="47" spans="1:13" ht="15" customHeight="1" x14ac:dyDescent="0.2">
      <c r="A47" s="26"/>
      <c r="B47" s="26"/>
      <c r="C47" s="26"/>
      <c r="D47" s="26"/>
      <c r="E47" s="37"/>
      <c r="F47" s="38"/>
      <c r="G47" s="39"/>
      <c r="H47" s="40"/>
      <c r="I47" s="41"/>
      <c r="J47" s="35"/>
      <c r="K47" s="36"/>
      <c r="L47" s="31"/>
      <c r="M47" s="31"/>
    </row>
    <row r="48" spans="1:13" ht="15" customHeight="1" x14ac:dyDescent="0.2">
      <c r="A48" s="26"/>
      <c r="B48" s="26"/>
      <c r="C48" s="26"/>
      <c r="D48" s="26"/>
      <c r="E48" s="27"/>
      <c r="F48" s="27"/>
      <c r="G48" s="42" t="s">
        <v>29</v>
      </c>
      <c r="H48" s="42"/>
      <c r="I48" s="42"/>
      <c r="J48" s="35">
        <f>86*1.07</f>
        <v>92.02000000000001</v>
      </c>
      <c r="K48" s="36"/>
      <c r="L48" s="31">
        <f>J48*1.2</f>
        <v>110.42400000000001</v>
      </c>
      <c r="M48" s="31"/>
    </row>
    <row r="49" spans="1:13" ht="15" customHeight="1" x14ac:dyDescent="0.2">
      <c r="A49" s="26"/>
      <c r="B49" s="26"/>
      <c r="C49" s="26"/>
      <c r="D49" s="26"/>
      <c r="E49" s="27" t="s">
        <v>26</v>
      </c>
      <c r="F49" s="27"/>
      <c r="G49" s="42"/>
      <c r="H49" s="42"/>
      <c r="I49" s="42"/>
      <c r="J49" s="35">
        <f>71.4*1.07</f>
        <v>76.39800000000001</v>
      </c>
      <c r="K49" s="36"/>
      <c r="L49" s="31">
        <f>J49*1.2</f>
        <v>91.677600000000012</v>
      </c>
      <c r="M49" s="31"/>
    </row>
    <row r="50" spans="1:13" ht="15" customHeight="1" x14ac:dyDescent="0.2">
      <c r="A50" s="26"/>
      <c r="B50" s="26"/>
      <c r="C50" s="26"/>
      <c r="D50" s="26"/>
      <c r="E50" s="27" t="s">
        <v>27</v>
      </c>
      <c r="F50" s="27"/>
      <c r="G50" s="42"/>
      <c r="H50" s="42"/>
      <c r="I50" s="42"/>
      <c r="J50" s="35">
        <f>70.88*1.07</f>
        <v>75.8416</v>
      </c>
      <c r="K50" s="36"/>
      <c r="L50" s="31">
        <f>J50*1.2</f>
        <v>91.009919999999994</v>
      </c>
      <c r="M50" s="31"/>
    </row>
    <row r="51" spans="1:13" ht="15" customHeight="1" x14ac:dyDescent="0.2">
      <c r="A51" s="26"/>
      <c r="B51" s="26"/>
      <c r="C51" s="26"/>
      <c r="D51" s="26"/>
      <c r="E51" s="37"/>
      <c r="F51" s="38"/>
      <c r="G51" s="42"/>
      <c r="H51" s="42"/>
      <c r="I51" s="42"/>
      <c r="J51" s="35"/>
      <c r="K51" s="36"/>
      <c r="L51" s="31"/>
      <c r="M51" s="31"/>
    </row>
    <row r="52" spans="1:13" ht="15" customHeight="1" x14ac:dyDescent="0.25">
      <c r="A52" s="43"/>
      <c r="B52" s="43"/>
      <c r="C52" s="43"/>
      <c r="D52" s="43"/>
      <c r="E52" s="44"/>
      <c r="F52" s="44"/>
      <c r="G52" s="45"/>
      <c r="H52" s="45"/>
      <c r="I52" s="45"/>
      <c r="J52" s="46"/>
      <c r="K52" s="46"/>
      <c r="L52" s="46"/>
      <c r="M52" s="46"/>
    </row>
    <row r="53" spans="1:13" ht="15" customHeight="1" x14ac:dyDescent="0.25">
      <c r="A53" s="43"/>
      <c r="B53" s="43"/>
      <c r="C53" s="43"/>
      <c r="D53" s="43"/>
      <c r="E53" s="44"/>
      <c r="F53" s="44"/>
      <c r="G53" s="45"/>
      <c r="H53" s="45"/>
      <c r="I53" s="45"/>
      <c r="J53" s="46"/>
      <c r="K53" s="46"/>
      <c r="L53" s="46"/>
      <c r="M53" s="46"/>
    </row>
    <row r="54" spans="1:13" ht="15" customHeight="1" x14ac:dyDescent="0.25">
      <c r="A54" s="43"/>
      <c r="B54" s="43"/>
      <c r="C54" s="43"/>
      <c r="D54" s="43"/>
      <c r="E54" s="44"/>
      <c r="F54" s="44"/>
      <c r="G54" s="45"/>
      <c r="H54" s="45"/>
      <c r="I54" s="45"/>
      <c r="J54" s="46"/>
      <c r="K54" s="46"/>
      <c r="L54" s="46"/>
      <c r="M54" s="46"/>
    </row>
    <row r="55" spans="1:13" ht="15" customHeight="1" x14ac:dyDescent="0.3">
      <c r="A55" s="43"/>
      <c r="B55" s="43"/>
      <c r="C55" s="43"/>
      <c r="D55" s="43"/>
      <c r="E55" s="7" t="s">
        <v>35</v>
      </c>
      <c r="F55" s="7"/>
      <c r="G55" s="7"/>
      <c r="H55" s="7" t="s">
        <v>36</v>
      </c>
      <c r="I55" s="7"/>
      <c r="J55" s="46"/>
      <c r="K55" s="46"/>
      <c r="L55" s="46"/>
      <c r="M55" s="46"/>
    </row>
    <row r="56" spans="1:13" ht="15" customHeight="1" x14ac:dyDescent="0.25">
      <c r="A56" s="43"/>
      <c r="B56" s="43"/>
      <c r="C56" s="43"/>
      <c r="D56" s="43"/>
      <c r="E56" s="44"/>
      <c r="F56" s="44"/>
      <c r="G56" s="45"/>
      <c r="H56" s="45"/>
      <c r="I56" s="45"/>
      <c r="J56" s="46"/>
      <c r="K56" s="46"/>
      <c r="L56" s="46"/>
      <c r="M56" s="46"/>
    </row>
    <row r="58" spans="1:13" ht="20.25" customHeight="1" x14ac:dyDescent="0.25">
      <c r="A58" s="48"/>
      <c r="B58" s="48"/>
      <c r="C58" s="48"/>
      <c r="D58" s="48"/>
      <c r="E58" s="44"/>
      <c r="F58" s="44"/>
      <c r="G58" s="49"/>
      <c r="H58" s="49"/>
      <c r="I58" s="49"/>
      <c r="J58" s="46"/>
      <c r="K58" s="46"/>
      <c r="L58" s="46"/>
      <c r="M58" s="46"/>
    </row>
    <row r="59" spans="1:13" ht="15" x14ac:dyDescent="0.2">
      <c r="J59" s="50" t="s">
        <v>41</v>
      </c>
    </row>
    <row r="62" spans="1:13" ht="18.75" x14ac:dyDescent="0.3">
      <c r="C62" s="7" t="s">
        <v>35</v>
      </c>
      <c r="D62" s="7"/>
      <c r="E62" s="7"/>
      <c r="F62" s="7" t="s">
        <v>36</v>
      </c>
      <c r="G62" s="7"/>
    </row>
  </sheetData>
  <mergeCells count="106">
    <mergeCell ref="J50:K50"/>
    <mergeCell ref="L50:M50"/>
    <mergeCell ref="E51:F51"/>
    <mergeCell ref="J51:K51"/>
    <mergeCell ref="L51:M51"/>
    <mergeCell ref="E48:F48"/>
    <mergeCell ref="G48:I51"/>
    <mergeCell ref="J48:K48"/>
    <mergeCell ref="L48:M48"/>
    <mergeCell ref="E49:F49"/>
    <mergeCell ref="J49:K49"/>
    <mergeCell ref="L49:M49"/>
    <mergeCell ref="E50:F50"/>
    <mergeCell ref="J46:K46"/>
    <mergeCell ref="L46:M46"/>
    <mergeCell ref="E47:F47"/>
    <mergeCell ref="J47:K47"/>
    <mergeCell ref="L47:M47"/>
    <mergeCell ref="E44:F44"/>
    <mergeCell ref="G44:I47"/>
    <mergeCell ref="J44:K44"/>
    <mergeCell ref="L44:M44"/>
    <mergeCell ref="E45:F45"/>
    <mergeCell ref="J45:K45"/>
    <mergeCell ref="L45:M45"/>
    <mergeCell ref="E41:F41"/>
    <mergeCell ref="J41:K41"/>
    <mergeCell ref="L41:M41"/>
    <mergeCell ref="E42:F42"/>
    <mergeCell ref="J42:K42"/>
    <mergeCell ref="L42:M42"/>
    <mergeCell ref="L39:M39"/>
    <mergeCell ref="A40:D51"/>
    <mergeCell ref="E40:F40"/>
    <mergeCell ref="G40:I43"/>
    <mergeCell ref="J40:K40"/>
    <mergeCell ref="L40:M40"/>
    <mergeCell ref="E43:F43"/>
    <mergeCell ref="J43:K43"/>
    <mergeCell ref="L43:M43"/>
    <mergeCell ref="E46:F46"/>
    <mergeCell ref="E35:F35"/>
    <mergeCell ref="J35:K35"/>
    <mergeCell ref="L35:M35"/>
    <mergeCell ref="A37:M37"/>
    <mergeCell ref="A38:D39"/>
    <mergeCell ref="E38:F39"/>
    <mergeCell ref="G38:I39"/>
    <mergeCell ref="J38:M38"/>
    <mergeCell ref="J39:K39"/>
    <mergeCell ref="E34:F34"/>
    <mergeCell ref="J34:K34"/>
    <mergeCell ref="L34:M34"/>
    <mergeCell ref="E32:F32"/>
    <mergeCell ref="G32:I35"/>
    <mergeCell ref="J32:K32"/>
    <mergeCell ref="L32:M32"/>
    <mergeCell ref="E33:F33"/>
    <mergeCell ref="J33:K33"/>
    <mergeCell ref="L33:M33"/>
    <mergeCell ref="E30:F30"/>
    <mergeCell ref="J30:K30"/>
    <mergeCell ref="L30:M30"/>
    <mergeCell ref="E31:F31"/>
    <mergeCell ref="J31:K31"/>
    <mergeCell ref="L31:M31"/>
    <mergeCell ref="E29:F29"/>
    <mergeCell ref="J29:K29"/>
    <mergeCell ref="L29:M29"/>
    <mergeCell ref="E27:F27"/>
    <mergeCell ref="J27:K27"/>
    <mergeCell ref="L27:M27"/>
    <mergeCell ref="E28:F28"/>
    <mergeCell ref="G28:I31"/>
    <mergeCell ref="J28:K28"/>
    <mergeCell ref="L28:M28"/>
    <mergeCell ref="E26:F26"/>
    <mergeCell ref="J26:K26"/>
    <mergeCell ref="L26:M26"/>
    <mergeCell ref="A24:D35"/>
    <mergeCell ref="E24:F24"/>
    <mergeCell ref="G24:I27"/>
    <mergeCell ref="J24:K24"/>
    <mergeCell ref="L24:M24"/>
    <mergeCell ref="E25:F25"/>
    <mergeCell ref="J25:K25"/>
    <mergeCell ref="L25:M25"/>
    <mergeCell ref="A19:M19"/>
    <mergeCell ref="A21:M21"/>
    <mergeCell ref="A22:D23"/>
    <mergeCell ref="E22:F23"/>
    <mergeCell ref="G22:I23"/>
    <mergeCell ref="J22:M22"/>
    <mergeCell ref="J23:K23"/>
    <mergeCell ref="L23:M23"/>
    <mergeCell ref="A13:M13"/>
    <mergeCell ref="N13:O13"/>
    <mergeCell ref="A14:M14"/>
    <mergeCell ref="A15:M15"/>
    <mergeCell ref="A16:M16"/>
    <mergeCell ref="A17:M17"/>
    <mergeCell ref="A1:M1"/>
    <mergeCell ref="A10:M10"/>
    <mergeCell ref="A11:M11"/>
    <mergeCell ref="A12:M12"/>
    <mergeCell ref="N12:Z12"/>
  </mergeCells>
  <printOptions horizontalCentered="1"/>
  <pageMargins left="0.78740157480314965" right="0.70866141732283472" top="0.74803149606299213" bottom="0.74803149606299213" header="0.31496062992125984" footer="0.31496062992125984"/>
  <pageSetup paperSize="9" scale="64" orientation="portrait" verticalDpi="300" r:id="rId1"/>
  <rowBreaks count="2" manualBreakCount="2">
    <brk id="55" max="12" man="1"/>
    <brk id="6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75"/>
  <sheetViews>
    <sheetView view="pageBreakPreview" topLeftCell="A58" zoomScaleNormal="100" zoomScaleSheetLayoutView="100" workbookViewId="0">
      <selection activeCell="N1" sqref="N1:AA2"/>
    </sheetView>
  </sheetViews>
  <sheetFormatPr defaultRowHeight="12.75" x14ac:dyDescent="0.2"/>
  <cols>
    <col min="1" max="3" width="9.140625" style="4"/>
    <col min="4" max="4" width="7.28515625" style="4" customWidth="1"/>
    <col min="5" max="7" width="9.140625" style="4"/>
    <col min="8" max="8" width="14.28515625" style="4" customWidth="1"/>
    <col min="9" max="12" width="9.140625" style="4"/>
    <col min="13" max="13" width="12.85546875" style="4" customWidth="1"/>
    <col min="14" max="245" width="9.140625" style="4"/>
    <col min="246" max="246" width="7.28515625" style="4" customWidth="1"/>
    <col min="247" max="249" width="9.140625" style="4"/>
    <col min="250" max="250" width="14.28515625" style="4" customWidth="1"/>
    <col min="251" max="254" width="9.140625" style="4"/>
    <col min="255" max="255" width="12.85546875" style="4" customWidth="1"/>
    <col min="256" max="501" width="9.140625" style="4"/>
    <col min="502" max="502" width="7.28515625" style="4" customWidth="1"/>
    <col min="503" max="505" width="9.140625" style="4"/>
    <col min="506" max="506" width="14.28515625" style="4" customWidth="1"/>
    <col min="507" max="510" width="9.140625" style="4"/>
    <col min="511" max="511" width="12.85546875" style="4" customWidth="1"/>
    <col min="512" max="757" width="9.140625" style="4"/>
    <col min="758" max="758" width="7.28515625" style="4" customWidth="1"/>
    <col min="759" max="761" width="9.140625" style="4"/>
    <col min="762" max="762" width="14.28515625" style="4" customWidth="1"/>
    <col min="763" max="766" width="9.140625" style="4"/>
    <col min="767" max="767" width="12.85546875" style="4" customWidth="1"/>
    <col min="768" max="1013" width="9.140625" style="4"/>
    <col min="1014" max="1014" width="7.28515625" style="4" customWidth="1"/>
    <col min="1015" max="1017" width="9.140625" style="4"/>
    <col min="1018" max="1018" width="14.28515625" style="4" customWidth="1"/>
    <col min="1019" max="1022" width="9.140625" style="4"/>
    <col min="1023" max="1023" width="12.85546875" style="4" customWidth="1"/>
    <col min="1024" max="1269" width="9.140625" style="4"/>
    <col min="1270" max="1270" width="7.28515625" style="4" customWidth="1"/>
    <col min="1271" max="1273" width="9.140625" style="4"/>
    <col min="1274" max="1274" width="14.28515625" style="4" customWidth="1"/>
    <col min="1275" max="1278" width="9.140625" style="4"/>
    <col min="1279" max="1279" width="12.85546875" style="4" customWidth="1"/>
    <col min="1280" max="1525" width="9.140625" style="4"/>
    <col min="1526" max="1526" width="7.28515625" style="4" customWidth="1"/>
    <col min="1527" max="1529" width="9.140625" style="4"/>
    <col min="1530" max="1530" width="14.28515625" style="4" customWidth="1"/>
    <col min="1531" max="1534" width="9.140625" style="4"/>
    <col min="1535" max="1535" width="12.85546875" style="4" customWidth="1"/>
    <col min="1536" max="1781" width="9.140625" style="4"/>
    <col min="1782" max="1782" width="7.28515625" style="4" customWidth="1"/>
    <col min="1783" max="1785" width="9.140625" style="4"/>
    <col min="1786" max="1786" width="14.28515625" style="4" customWidth="1"/>
    <col min="1787" max="1790" width="9.140625" style="4"/>
    <col min="1791" max="1791" width="12.85546875" style="4" customWidth="1"/>
    <col min="1792" max="2037" width="9.140625" style="4"/>
    <col min="2038" max="2038" width="7.28515625" style="4" customWidth="1"/>
    <col min="2039" max="2041" width="9.140625" style="4"/>
    <col min="2042" max="2042" width="14.28515625" style="4" customWidth="1"/>
    <col min="2043" max="2046" width="9.140625" style="4"/>
    <col min="2047" max="2047" width="12.85546875" style="4" customWidth="1"/>
    <col min="2048" max="2293" width="9.140625" style="4"/>
    <col min="2294" max="2294" width="7.28515625" style="4" customWidth="1"/>
    <col min="2295" max="2297" width="9.140625" style="4"/>
    <col min="2298" max="2298" width="14.28515625" style="4" customWidth="1"/>
    <col min="2299" max="2302" width="9.140625" style="4"/>
    <col min="2303" max="2303" width="12.85546875" style="4" customWidth="1"/>
    <col min="2304" max="2549" width="9.140625" style="4"/>
    <col min="2550" max="2550" width="7.28515625" style="4" customWidth="1"/>
    <col min="2551" max="2553" width="9.140625" style="4"/>
    <col min="2554" max="2554" width="14.28515625" style="4" customWidth="1"/>
    <col min="2555" max="2558" width="9.140625" style="4"/>
    <col min="2559" max="2559" width="12.85546875" style="4" customWidth="1"/>
    <col min="2560" max="2805" width="9.140625" style="4"/>
    <col min="2806" max="2806" width="7.28515625" style="4" customWidth="1"/>
    <col min="2807" max="2809" width="9.140625" style="4"/>
    <col min="2810" max="2810" width="14.28515625" style="4" customWidth="1"/>
    <col min="2811" max="2814" width="9.140625" style="4"/>
    <col min="2815" max="2815" width="12.85546875" style="4" customWidth="1"/>
    <col min="2816" max="3061" width="9.140625" style="4"/>
    <col min="3062" max="3062" width="7.28515625" style="4" customWidth="1"/>
    <col min="3063" max="3065" width="9.140625" style="4"/>
    <col min="3066" max="3066" width="14.28515625" style="4" customWidth="1"/>
    <col min="3067" max="3070" width="9.140625" style="4"/>
    <col min="3071" max="3071" width="12.85546875" style="4" customWidth="1"/>
    <col min="3072" max="3317" width="9.140625" style="4"/>
    <col min="3318" max="3318" width="7.28515625" style="4" customWidth="1"/>
    <col min="3319" max="3321" width="9.140625" style="4"/>
    <col min="3322" max="3322" width="14.28515625" style="4" customWidth="1"/>
    <col min="3323" max="3326" width="9.140625" style="4"/>
    <col min="3327" max="3327" width="12.85546875" style="4" customWidth="1"/>
    <col min="3328" max="3573" width="9.140625" style="4"/>
    <col min="3574" max="3574" width="7.28515625" style="4" customWidth="1"/>
    <col min="3575" max="3577" width="9.140625" style="4"/>
    <col min="3578" max="3578" width="14.28515625" style="4" customWidth="1"/>
    <col min="3579" max="3582" width="9.140625" style="4"/>
    <col min="3583" max="3583" width="12.85546875" style="4" customWidth="1"/>
    <col min="3584" max="3829" width="9.140625" style="4"/>
    <col min="3830" max="3830" width="7.28515625" style="4" customWidth="1"/>
    <col min="3831" max="3833" width="9.140625" style="4"/>
    <col min="3834" max="3834" width="14.28515625" style="4" customWidth="1"/>
    <col min="3835" max="3838" width="9.140625" style="4"/>
    <col min="3839" max="3839" width="12.85546875" style="4" customWidth="1"/>
    <col min="3840" max="4085" width="9.140625" style="4"/>
    <col min="4086" max="4086" width="7.28515625" style="4" customWidth="1"/>
    <col min="4087" max="4089" width="9.140625" style="4"/>
    <col min="4090" max="4090" width="14.28515625" style="4" customWidth="1"/>
    <col min="4091" max="4094" width="9.140625" style="4"/>
    <col min="4095" max="4095" width="12.85546875" style="4" customWidth="1"/>
    <col min="4096" max="4341" width="9.140625" style="4"/>
    <col min="4342" max="4342" width="7.28515625" style="4" customWidth="1"/>
    <col min="4343" max="4345" width="9.140625" style="4"/>
    <col min="4346" max="4346" width="14.28515625" style="4" customWidth="1"/>
    <col min="4347" max="4350" width="9.140625" style="4"/>
    <col min="4351" max="4351" width="12.85546875" style="4" customWidth="1"/>
    <col min="4352" max="4597" width="9.140625" style="4"/>
    <col min="4598" max="4598" width="7.28515625" style="4" customWidth="1"/>
    <col min="4599" max="4601" width="9.140625" style="4"/>
    <col min="4602" max="4602" width="14.28515625" style="4" customWidth="1"/>
    <col min="4603" max="4606" width="9.140625" style="4"/>
    <col min="4607" max="4607" width="12.85546875" style="4" customWidth="1"/>
    <col min="4608" max="4853" width="9.140625" style="4"/>
    <col min="4854" max="4854" width="7.28515625" style="4" customWidth="1"/>
    <col min="4855" max="4857" width="9.140625" style="4"/>
    <col min="4858" max="4858" width="14.28515625" style="4" customWidth="1"/>
    <col min="4859" max="4862" width="9.140625" style="4"/>
    <col min="4863" max="4863" width="12.85546875" style="4" customWidth="1"/>
    <col min="4864" max="5109" width="9.140625" style="4"/>
    <col min="5110" max="5110" width="7.28515625" style="4" customWidth="1"/>
    <col min="5111" max="5113" width="9.140625" style="4"/>
    <col min="5114" max="5114" width="14.28515625" style="4" customWidth="1"/>
    <col min="5115" max="5118" width="9.140625" style="4"/>
    <col min="5119" max="5119" width="12.85546875" style="4" customWidth="1"/>
    <col min="5120" max="5365" width="9.140625" style="4"/>
    <col min="5366" max="5366" width="7.28515625" style="4" customWidth="1"/>
    <col min="5367" max="5369" width="9.140625" style="4"/>
    <col min="5370" max="5370" width="14.28515625" style="4" customWidth="1"/>
    <col min="5371" max="5374" width="9.140625" style="4"/>
    <col min="5375" max="5375" width="12.85546875" style="4" customWidth="1"/>
    <col min="5376" max="5621" width="9.140625" style="4"/>
    <col min="5622" max="5622" width="7.28515625" style="4" customWidth="1"/>
    <col min="5623" max="5625" width="9.140625" style="4"/>
    <col min="5626" max="5626" width="14.28515625" style="4" customWidth="1"/>
    <col min="5627" max="5630" width="9.140625" style="4"/>
    <col min="5631" max="5631" width="12.85546875" style="4" customWidth="1"/>
    <col min="5632" max="5877" width="9.140625" style="4"/>
    <col min="5878" max="5878" width="7.28515625" style="4" customWidth="1"/>
    <col min="5879" max="5881" width="9.140625" style="4"/>
    <col min="5882" max="5882" width="14.28515625" style="4" customWidth="1"/>
    <col min="5883" max="5886" width="9.140625" style="4"/>
    <col min="5887" max="5887" width="12.85546875" style="4" customWidth="1"/>
    <col min="5888" max="6133" width="9.140625" style="4"/>
    <col min="6134" max="6134" width="7.28515625" style="4" customWidth="1"/>
    <col min="6135" max="6137" width="9.140625" style="4"/>
    <col min="6138" max="6138" width="14.28515625" style="4" customWidth="1"/>
    <col min="6139" max="6142" width="9.140625" style="4"/>
    <col min="6143" max="6143" width="12.85546875" style="4" customWidth="1"/>
    <col min="6144" max="6389" width="9.140625" style="4"/>
    <col min="6390" max="6390" width="7.28515625" style="4" customWidth="1"/>
    <col min="6391" max="6393" width="9.140625" style="4"/>
    <col min="6394" max="6394" width="14.28515625" style="4" customWidth="1"/>
    <col min="6395" max="6398" width="9.140625" style="4"/>
    <col min="6399" max="6399" width="12.85546875" style="4" customWidth="1"/>
    <col min="6400" max="6645" width="9.140625" style="4"/>
    <col min="6646" max="6646" width="7.28515625" style="4" customWidth="1"/>
    <col min="6647" max="6649" width="9.140625" style="4"/>
    <col min="6650" max="6650" width="14.28515625" style="4" customWidth="1"/>
    <col min="6651" max="6654" width="9.140625" style="4"/>
    <col min="6655" max="6655" width="12.85546875" style="4" customWidth="1"/>
    <col min="6656" max="6901" width="9.140625" style="4"/>
    <col min="6902" max="6902" width="7.28515625" style="4" customWidth="1"/>
    <col min="6903" max="6905" width="9.140625" style="4"/>
    <col min="6906" max="6906" width="14.28515625" style="4" customWidth="1"/>
    <col min="6907" max="6910" width="9.140625" style="4"/>
    <col min="6911" max="6911" width="12.85546875" style="4" customWidth="1"/>
    <col min="6912" max="7157" width="9.140625" style="4"/>
    <col min="7158" max="7158" width="7.28515625" style="4" customWidth="1"/>
    <col min="7159" max="7161" width="9.140625" style="4"/>
    <col min="7162" max="7162" width="14.28515625" style="4" customWidth="1"/>
    <col min="7163" max="7166" width="9.140625" style="4"/>
    <col min="7167" max="7167" width="12.85546875" style="4" customWidth="1"/>
    <col min="7168" max="7413" width="9.140625" style="4"/>
    <col min="7414" max="7414" width="7.28515625" style="4" customWidth="1"/>
    <col min="7415" max="7417" width="9.140625" style="4"/>
    <col min="7418" max="7418" width="14.28515625" style="4" customWidth="1"/>
    <col min="7419" max="7422" width="9.140625" style="4"/>
    <col min="7423" max="7423" width="12.85546875" style="4" customWidth="1"/>
    <col min="7424" max="7669" width="9.140625" style="4"/>
    <col min="7670" max="7670" width="7.28515625" style="4" customWidth="1"/>
    <col min="7671" max="7673" width="9.140625" style="4"/>
    <col min="7674" max="7674" width="14.28515625" style="4" customWidth="1"/>
    <col min="7675" max="7678" width="9.140625" style="4"/>
    <col min="7679" max="7679" width="12.85546875" style="4" customWidth="1"/>
    <col min="7680" max="7925" width="9.140625" style="4"/>
    <col min="7926" max="7926" width="7.28515625" style="4" customWidth="1"/>
    <col min="7927" max="7929" width="9.140625" style="4"/>
    <col min="7930" max="7930" width="14.28515625" style="4" customWidth="1"/>
    <col min="7931" max="7934" width="9.140625" style="4"/>
    <col min="7935" max="7935" width="12.85546875" style="4" customWidth="1"/>
    <col min="7936" max="8181" width="9.140625" style="4"/>
    <col min="8182" max="8182" width="7.28515625" style="4" customWidth="1"/>
    <col min="8183" max="8185" width="9.140625" style="4"/>
    <col min="8186" max="8186" width="14.28515625" style="4" customWidth="1"/>
    <col min="8187" max="8190" width="9.140625" style="4"/>
    <col min="8191" max="8191" width="12.85546875" style="4" customWidth="1"/>
    <col min="8192" max="8437" width="9.140625" style="4"/>
    <col min="8438" max="8438" width="7.28515625" style="4" customWidth="1"/>
    <col min="8439" max="8441" width="9.140625" style="4"/>
    <col min="8442" max="8442" width="14.28515625" style="4" customWidth="1"/>
    <col min="8443" max="8446" width="9.140625" style="4"/>
    <col min="8447" max="8447" width="12.85546875" style="4" customWidth="1"/>
    <col min="8448" max="8693" width="9.140625" style="4"/>
    <col min="8694" max="8694" width="7.28515625" style="4" customWidth="1"/>
    <col min="8695" max="8697" width="9.140625" style="4"/>
    <col min="8698" max="8698" width="14.28515625" style="4" customWidth="1"/>
    <col min="8699" max="8702" width="9.140625" style="4"/>
    <col min="8703" max="8703" width="12.85546875" style="4" customWidth="1"/>
    <col min="8704" max="8949" width="9.140625" style="4"/>
    <col min="8950" max="8950" width="7.28515625" style="4" customWidth="1"/>
    <col min="8951" max="8953" width="9.140625" style="4"/>
    <col min="8954" max="8954" width="14.28515625" style="4" customWidth="1"/>
    <col min="8955" max="8958" width="9.140625" style="4"/>
    <col min="8959" max="8959" width="12.85546875" style="4" customWidth="1"/>
    <col min="8960" max="9205" width="9.140625" style="4"/>
    <col min="9206" max="9206" width="7.28515625" style="4" customWidth="1"/>
    <col min="9207" max="9209" width="9.140625" style="4"/>
    <col min="9210" max="9210" width="14.28515625" style="4" customWidth="1"/>
    <col min="9211" max="9214" width="9.140625" style="4"/>
    <col min="9215" max="9215" width="12.85546875" style="4" customWidth="1"/>
    <col min="9216" max="9461" width="9.140625" style="4"/>
    <col min="9462" max="9462" width="7.28515625" style="4" customWidth="1"/>
    <col min="9463" max="9465" width="9.140625" style="4"/>
    <col min="9466" max="9466" width="14.28515625" style="4" customWidth="1"/>
    <col min="9467" max="9470" width="9.140625" style="4"/>
    <col min="9471" max="9471" width="12.85546875" style="4" customWidth="1"/>
    <col min="9472" max="9717" width="9.140625" style="4"/>
    <col min="9718" max="9718" width="7.28515625" style="4" customWidth="1"/>
    <col min="9719" max="9721" width="9.140625" style="4"/>
    <col min="9722" max="9722" width="14.28515625" style="4" customWidth="1"/>
    <col min="9723" max="9726" width="9.140625" style="4"/>
    <col min="9727" max="9727" width="12.85546875" style="4" customWidth="1"/>
    <col min="9728" max="9973" width="9.140625" style="4"/>
    <col min="9974" max="9974" width="7.28515625" style="4" customWidth="1"/>
    <col min="9975" max="9977" width="9.140625" style="4"/>
    <col min="9978" max="9978" width="14.28515625" style="4" customWidth="1"/>
    <col min="9979" max="9982" width="9.140625" style="4"/>
    <col min="9983" max="9983" width="12.85546875" style="4" customWidth="1"/>
    <col min="9984" max="10229" width="9.140625" style="4"/>
    <col min="10230" max="10230" width="7.28515625" style="4" customWidth="1"/>
    <col min="10231" max="10233" width="9.140625" style="4"/>
    <col min="10234" max="10234" width="14.28515625" style="4" customWidth="1"/>
    <col min="10235" max="10238" width="9.140625" style="4"/>
    <col min="10239" max="10239" width="12.85546875" style="4" customWidth="1"/>
    <col min="10240" max="10485" width="9.140625" style="4"/>
    <col min="10486" max="10486" width="7.28515625" style="4" customWidth="1"/>
    <col min="10487" max="10489" width="9.140625" style="4"/>
    <col min="10490" max="10490" width="14.28515625" style="4" customWidth="1"/>
    <col min="10491" max="10494" width="9.140625" style="4"/>
    <col min="10495" max="10495" width="12.85546875" style="4" customWidth="1"/>
    <col min="10496" max="10741" width="9.140625" style="4"/>
    <col min="10742" max="10742" width="7.28515625" style="4" customWidth="1"/>
    <col min="10743" max="10745" width="9.140625" style="4"/>
    <col min="10746" max="10746" width="14.28515625" style="4" customWidth="1"/>
    <col min="10747" max="10750" width="9.140625" style="4"/>
    <col min="10751" max="10751" width="12.85546875" style="4" customWidth="1"/>
    <col min="10752" max="10997" width="9.140625" style="4"/>
    <col min="10998" max="10998" width="7.28515625" style="4" customWidth="1"/>
    <col min="10999" max="11001" width="9.140625" style="4"/>
    <col min="11002" max="11002" width="14.28515625" style="4" customWidth="1"/>
    <col min="11003" max="11006" width="9.140625" style="4"/>
    <col min="11007" max="11007" width="12.85546875" style="4" customWidth="1"/>
    <col min="11008" max="11253" width="9.140625" style="4"/>
    <col min="11254" max="11254" width="7.28515625" style="4" customWidth="1"/>
    <col min="11255" max="11257" width="9.140625" style="4"/>
    <col min="11258" max="11258" width="14.28515625" style="4" customWidth="1"/>
    <col min="11259" max="11262" width="9.140625" style="4"/>
    <col min="11263" max="11263" width="12.85546875" style="4" customWidth="1"/>
    <col min="11264" max="11509" width="9.140625" style="4"/>
    <col min="11510" max="11510" width="7.28515625" style="4" customWidth="1"/>
    <col min="11511" max="11513" width="9.140625" style="4"/>
    <col min="11514" max="11514" width="14.28515625" style="4" customWidth="1"/>
    <col min="11515" max="11518" width="9.140625" style="4"/>
    <col min="11519" max="11519" width="12.85546875" style="4" customWidth="1"/>
    <col min="11520" max="11765" width="9.140625" style="4"/>
    <col min="11766" max="11766" width="7.28515625" style="4" customWidth="1"/>
    <col min="11767" max="11769" width="9.140625" style="4"/>
    <col min="11770" max="11770" width="14.28515625" style="4" customWidth="1"/>
    <col min="11771" max="11774" width="9.140625" style="4"/>
    <col min="11775" max="11775" width="12.85546875" style="4" customWidth="1"/>
    <col min="11776" max="12021" width="9.140625" style="4"/>
    <col min="12022" max="12022" width="7.28515625" style="4" customWidth="1"/>
    <col min="12023" max="12025" width="9.140625" style="4"/>
    <col min="12026" max="12026" width="14.28515625" style="4" customWidth="1"/>
    <col min="12027" max="12030" width="9.140625" style="4"/>
    <col min="12031" max="12031" width="12.85546875" style="4" customWidth="1"/>
    <col min="12032" max="12277" width="9.140625" style="4"/>
    <col min="12278" max="12278" width="7.28515625" style="4" customWidth="1"/>
    <col min="12279" max="12281" width="9.140625" style="4"/>
    <col min="12282" max="12282" width="14.28515625" style="4" customWidth="1"/>
    <col min="12283" max="12286" width="9.140625" style="4"/>
    <col min="12287" max="12287" width="12.85546875" style="4" customWidth="1"/>
    <col min="12288" max="12533" width="9.140625" style="4"/>
    <col min="12534" max="12534" width="7.28515625" style="4" customWidth="1"/>
    <col min="12535" max="12537" width="9.140625" style="4"/>
    <col min="12538" max="12538" width="14.28515625" style="4" customWidth="1"/>
    <col min="12539" max="12542" width="9.140625" style="4"/>
    <col min="12543" max="12543" width="12.85546875" style="4" customWidth="1"/>
    <col min="12544" max="12789" width="9.140625" style="4"/>
    <col min="12790" max="12790" width="7.28515625" style="4" customWidth="1"/>
    <col min="12791" max="12793" width="9.140625" style="4"/>
    <col min="12794" max="12794" width="14.28515625" style="4" customWidth="1"/>
    <col min="12795" max="12798" width="9.140625" style="4"/>
    <col min="12799" max="12799" width="12.85546875" style="4" customWidth="1"/>
    <col min="12800" max="13045" width="9.140625" style="4"/>
    <col min="13046" max="13046" width="7.28515625" style="4" customWidth="1"/>
    <col min="13047" max="13049" width="9.140625" style="4"/>
    <col min="13050" max="13050" width="14.28515625" style="4" customWidth="1"/>
    <col min="13051" max="13054" width="9.140625" style="4"/>
    <col min="13055" max="13055" width="12.85546875" style="4" customWidth="1"/>
    <col min="13056" max="13301" width="9.140625" style="4"/>
    <col min="13302" max="13302" width="7.28515625" style="4" customWidth="1"/>
    <col min="13303" max="13305" width="9.140625" style="4"/>
    <col min="13306" max="13306" width="14.28515625" style="4" customWidth="1"/>
    <col min="13307" max="13310" width="9.140625" style="4"/>
    <col min="13311" max="13311" width="12.85546875" style="4" customWidth="1"/>
    <col min="13312" max="13557" width="9.140625" style="4"/>
    <col min="13558" max="13558" width="7.28515625" style="4" customWidth="1"/>
    <col min="13559" max="13561" width="9.140625" style="4"/>
    <col min="13562" max="13562" width="14.28515625" style="4" customWidth="1"/>
    <col min="13563" max="13566" width="9.140625" style="4"/>
    <col min="13567" max="13567" width="12.85546875" style="4" customWidth="1"/>
    <col min="13568" max="13813" width="9.140625" style="4"/>
    <col min="13814" max="13814" width="7.28515625" style="4" customWidth="1"/>
    <col min="13815" max="13817" width="9.140625" style="4"/>
    <col min="13818" max="13818" width="14.28515625" style="4" customWidth="1"/>
    <col min="13819" max="13822" width="9.140625" style="4"/>
    <col min="13823" max="13823" width="12.85546875" style="4" customWidth="1"/>
    <col min="13824" max="14069" width="9.140625" style="4"/>
    <col min="14070" max="14070" width="7.28515625" style="4" customWidth="1"/>
    <col min="14071" max="14073" width="9.140625" style="4"/>
    <col min="14074" max="14074" width="14.28515625" style="4" customWidth="1"/>
    <col min="14075" max="14078" width="9.140625" style="4"/>
    <col min="14079" max="14079" width="12.85546875" style="4" customWidth="1"/>
    <col min="14080" max="14325" width="9.140625" style="4"/>
    <col min="14326" max="14326" width="7.28515625" style="4" customWidth="1"/>
    <col min="14327" max="14329" width="9.140625" style="4"/>
    <col min="14330" max="14330" width="14.28515625" style="4" customWidth="1"/>
    <col min="14331" max="14334" width="9.140625" style="4"/>
    <col min="14335" max="14335" width="12.85546875" style="4" customWidth="1"/>
    <col min="14336" max="14581" width="9.140625" style="4"/>
    <col min="14582" max="14582" width="7.28515625" style="4" customWidth="1"/>
    <col min="14583" max="14585" width="9.140625" style="4"/>
    <col min="14586" max="14586" width="14.28515625" style="4" customWidth="1"/>
    <col min="14587" max="14590" width="9.140625" style="4"/>
    <col min="14591" max="14591" width="12.85546875" style="4" customWidth="1"/>
    <col min="14592" max="14837" width="9.140625" style="4"/>
    <col min="14838" max="14838" width="7.28515625" style="4" customWidth="1"/>
    <col min="14839" max="14841" width="9.140625" style="4"/>
    <col min="14842" max="14842" width="14.28515625" style="4" customWidth="1"/>
    <col min="14843" max="14846" width="9.140625" style="4"/>
    <col min="14847" max="14847" width="12.85546875" style="4" customWidth="1"/>
    <col min="14848" max="15093" width="9.140625" style="4"/>
    <col min="15094" max="15094" width="7.28515625" style="4" customWidth="1"/>
    <col min="15095" max="15097" width="9.140625" style="4"/>
    <col min="15098" max="15098" width="14.28515625" style="4" customWidth="1"/>
    <col min="15099" max="15102" width="9.140625" style="4"/>
    <col min="15103" max="15103" width="12.85546875" style="4" customWidth="1"/>
    <col min="15104" max="15349" width="9.140625" style="4"/>
    <col min="15350" max="15350" width="7.28515625" style="4" customWidth="1"/>
    <col min="15351" max="15353" width="9.140625" style="4"/>
    <col min="15354" max="15354" width="14.28515625" style="4" customWidth="1"/>
    <col min="15355" max="15358" width="9.140625" style="4"/>
    <col min="15359" max="15359" width="12.85546875" style="4" customWidth="1"/>
    <col min="15360" max="15605" width="9.140625" style="4"/>
    <col min="15606" max="15606" width="7.28515625" style="4" customWidth="1"/>
    <col min="15607" max="15609" width="9.140625" style="4"/>
    <col min="15610" max="15610" width="14.28515625" style="4" customWidth="1"/>
    <col min="15611" max="15614" width="9.140625" style="4"/>
    <col min="15615" max="15615" width="12.85546875" style="4" customWidth="1"/>
    <col min="15616" max="15861" width="9.140625" style="4"/>
    <col min="15862" max="15862" width="7.28515625" style="4" customWidth="1"/>
    <col min="15863" max="15865" width="9.140625" style="4"/>
    <col min="15866" max="15866" width="14.28515625" style="4" customWidth="1"/>
    <col min="15867" max="15870" width="9.140625" style="4"/>
    <col min="15871" max="15871" width="12.85546875" style="4" customWidth="1"/>
    <col min="15872" max="16117" width="9.140625" style="4"/>
    <col min="16118" max="16118" width="7.28515625" style="4" customWidth="1"/>
    <col min="16119" max="16121" width="9.140625" style="4"/>
    <col min="16122" max="16122" width="14.28515625" style="4" customWidth="1"/>
    <col min="16123" max="16126" width="9.140625" style="4"/>
    <col min="16127" max="16127" width="12.85546875" style="4" customWidth="1"/>
    <col min="16128" max="16384" width="9.140625" style="4"/>
  </cols>
  <sheetData>
    <row r="1" spans="1:26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6" ht="27.75" customHeight="1" x14ac:dyDescent="0.3">
      <c r="D2" s="5"/>
      <c r="F2" s="6" t="s">
        <v>1</v>
      </c>
    </row>
    <row r="3" spans="1:26" ht="18.75" x14ac:dyDescent="0.3">
      <c r="F3" s="7" t="s">
        <v>2</v>
      </c>
    </row>
    <row r="4" spans="1:26" ht="18.75" x14ac:dyDescent="0.3">
      <c r="H4" s="8" t="s">
        <v>3</v>
      </c>
    </row>
    <row r="6" spans="1:26" ht="23.25" x14ac:dyDescent="0.3">
      <c r="F6" s="9"/>
      <c r="G6" s="9"/>
      <c r="H6" s="9"/>
      <c r="I6" s="9"/>
      <c r="J6" s="10" t="s">
        <v>4</v>
      </c>
      <c r="K6" s="11" t="s">
        <v>5</v>
      </c>
      <c r="M6" s="9"/>
    </row>
    <row r="7" spans="1:26" ht="15" x14ac:dyDescent="0.2">
      <c r="H7" s="12" t="s">
        <v>6</v>
      </c>
    </row>
    <row r="8" spans="1:26" ht="55.5" customHeight="1" x14ac:dyDescent="0.3">
      <c r="A8" s="13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6" ht="66" customHeight="1" x14ac:dyDescent="0.2">
      <c r="A9" s="14" t="s">
        <v>8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26" ht="57" customHeight="1" x14ac:dyDescent="0.2">
      <c r="A10" s="14" t="s">
        <v>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67.5" customHeight="1" x14ac:dyDescent="0.2">
      <c r="A11" s="16" t="s">
        <v>10</v>
      </c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8"/>
      <c r="O11" s="18"/>
    </row>
    <row r="12" spans="1:26" ht="45.75" customHeight="1" x14ac:dyDescent="0.3">
      <c r="A12" s="19" t="s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26" ht="15.7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26" ht="48" customHeight="1" x14ac:dyDescent="0.2">
      <c r="A14" s="18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26" ht="39.75" customHeight="1" x14ac:dyDescent="0.2">
      <c r="A15" s="18" t="s">
        <v>13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26" ht="52.5" customHeight="1" x14ac:dyDescent="0.2">
      <c r="A16" s="18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</row>
    <row r="18" spans="1:13" ht="20.25" x14ac:dyDescent="0.3">
      <c r="A18" s="20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20" spans="1:13" ht="22.5" customHeight="1" x14ac:dyDescent="0.3">
      <c r="A20" s="21" t="s">
        <v>16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</row>
    <row r="21" spans="1:13" ht="15.75" x14ac:dyDescent="0.25">
      <c r="A21" s="24" t="s">
        <v>17</v>
      </c>
      <c r="B21" s="24"/>
      <c r="C21" s="24"/>
      <c r="D21" s="24"/>
      <c r="E21" s="25" t="s">
        <v>18</v>
      </c>
      <c r="F21" s="25"/>
      <c r="G21" s="25" t="s">
        <v>19</v>
      </c>
      <c r="H21" s="25"/>
      <c r="I21" s="25"/>
      <c r="J21" s="25" t="s">
        <v>20</v>
      </c>
      <c r="K21" s="25"/>
      <c r="L21" s="25"/>
      <c r="M21" s="25"/>
    </row>
    <row r="22" spans="1:13" ht="15.75" x14ac:dyDescent="0.25">
      <c r="A22" s="24"/>
      <c r="B22" s="24"/>
      <c r="C22" s="24"/>
      <c r="D22" s="24"/>
      <c r="E22" s="25"/>
      <c r="F22" s="25"/>
      <c r="G22" s="25"/>
      <c r="H22" s="25"/>
      <c r="I22" s="25"/>
      <c r="J22" s="25" t="s">
        <v>21</v>
      </c>
      <c r="K22" s="25"/>
      <c r="L22" s="25" t="s">
        <v>22</v>
      </c>
      <c r="M22" s="25"/>
    </row>
    <row r="23" spans="1:13" ht="15" customHeight="1" x14ac:dyDescent="0.2">
      <c r="A23" s="26" t="s">
        <v>23</v>
      </c>
      <c r="B23" s="26"/>
      <c r="C23" s="26"/>
      <c r="D23" s="26"/>
      <c r="E23" s="27" t="s">
        <v>24</v>
      </c>
      <c r="F23" s="27"/>
      <c r="G23" s="28" t="s">
        <v>25</v>
      </c>
      <c r="H23" s="29"/>
      <c r="I23" s="30"/>
      <c r="J23" s="31">
        <f>91.8*1.07</f>
        <v>98.225999999999999</v>
      </c>
      <c r="K23" s="31"/>
      <c r="L23" s="31">
        <f>J23*1.2</f>
        <v>117.87119999999999</v>
      </c>
      <c r="M23" s="31"/>
    </row>
    <row r="24" spans="1:13" ht="15" customHeight="1" x14ac:dyDescent="0.2">
      <c r="A24" s="26"/>
      <c r="B24" s="26"/>
      <c r="C24" s="26"/>
      <c r="D24" s="26"/>
      <c r="E24" s="27" t="s">
        <v>26</v>
      </c>
      <c r="F24" s="27"/>
      <c r="G24" s="32"/>
      <c r="H24" s="33"/>
      <c r="I24" s="34"/>
      <c r="J24" s="35">
        <f>76.65*1.07</f>
        <v>82.015500000000017</v>
      </c>
      <c r="K24" s="36"/>
      <c r="L24" s="31">
        <f>J24*1.2</f>
        <v>98.418600000000012</v>
      </c>
      <c r="M24" s="31"/>
    </row>
    <row r="25" spans="1:13" ht="15" customHeight="1" x14ac:dyDescent="0.2">
      <c r="A25" s="26"/>
      <c r="B25" s="26"/>
      <c r="C25" s="26"/>
      <c r="D25" s="26"/>
      <c r="E25" s="27" t="s">
        <v>27</v>
      </c>
      <c r="F25" s="27"/>
      <c r="G25" s="32"/>
      <c r="H25" s="33"/>
      <c r="I25" s="34"/>
      <c r="J25" s="35">
        <f>75.08*1.07</f>
        <v>80.335599999999999</v>
      </c>
      <c r="K25" s="36"/>
      <c r="L25" s="31">
        <f t="shared" ref="L25:L33" si="0">J25*1.2</f>
        <v>96.402720000000002</v>
      </c>
      <c r="M25" s="31"/>
    </row>
    <row r="26" spans="1:13" ht="15" customHeight="1" x14ac:dyDescent="0.2">
      <c r="A26" s="26"/>
      <c r="B26" s="26"/>
      <c r="C26" s="26"/>
      <c r="D26" s="26"/>
      <c r="E26" s="37"/>
      <c r="F26" s="38"/>
      <c r="G26" s="39"/>
      <c r="H26" s="40"/>
      <c r="I26" s="41"/>
      <c r="J26" s="35"/>
      <c r="K26" s="36"/>
      <c r="L26" s="31"/>
      <c r="M26" s="31"/>
    </row>
    <row r="27" spans="1:13" ht="15" customHeight="1" x14ac:dyDescent="0.2">
      <c r="A27" s="26"/>
      <c r="B27" s="26"/>
      <c r="C27" s="26"/>
      <c r="D27" s="26"/>
      <c r="E27" s="27" t="s">
        <v>24</v>
      </c>
      <c r="F27" s="27"/>
      <c r="G27" s="28" t="s">
        <v>28</v>
      </c>
      <c r="H27" s="29"/>
      <c r="I27" s="30"/>
      <c r="J27" s="35">
        <f>103.8*1.07</f>
        <v>111.066</v>
      </c>
      <c r="K27" s="36"/>
      <c r="L27" s="31">
        <f>J27*1.2</f>
        <v>133.2792</v>
      </c>
      <c r="M27" s="31"/>
    </row>
    <row r="28" spans="1:13" ht="15" customHeight="1" x14ac:dyDescent="0.2">
      <c r="A28" s="26"/>
      <c r="B28" s="26"/>
      <c r="C28" s="26"/>
      <c r="D28" s="26"/>
      <c r="E28" s="27" t="s">
        <v>26</v>
      </c>
      <c r="F28" s="27"/>
      <c r="G28" s="32"/>
      <c r="H28" s="33"/>
      <c r="I28" s="34"/>
      <c r="J28" s="35">
        <f>88.2*1.07</f>
        <v>94.374000000000009</v>
      </c>
      <c r="K28" s="36"/>
      <c r="L28" s="31">
        <f t="shared" si="0"/>
        <v>113.2488</v>
      </c>
      <c r="M28" s="31"/>
    </row>
    <row r="29" spans="1:13" ht="15" customHeight="1" x14ac:dyDescent="0.2">
      <c r="A29" s="26"/>
      <c r="B29" s="26"/>
      <c r="C29" s="26"/>
      <c r="D29" s="26"/>
      <c r="E29" s="27" t="s">
        <v>27</v>
      </c>
      <c r="F29" s="27"/>
      <c r="G29" s="32"/>
      <c r="H29" s="33"/>
      <c r="I29" s="34"/>
      <c r="J29" s="35">
        <f>86.1*1.07</f>
        <v>92.126999999999995</v>
      </c>
      <c r="K29" s="36"/>
      <c r="L29" s="31">
        <f t="shared" si="0"/>
        <v>110.55239999999999</v>
      </c>
      <c r="M29" s="31"/>
    </row>
    <row r="30" spans="1:13" ht="15" customHeight="1" x14ac:dyDescent="0.2">
      <c r="A30" s="26"/>
      <c r="B30" s="26"/>
      <c r="C30" s="26"/>
      <c r="D30" s="26"/>
      <c r="E30" s="37"/>
      <c r="F30" s="38"/>
      <c r="G30" s="39"/>
      <c r="H30" s="40"/>
      <c r="I30" s="41"/>
      <c r="J30" s="35"/>
      <c r="K30" s="36"/>
      <c r="L30" s="31"/>
      <c r="M30" s="31"/>
    </row>
    <row r="31" spans="1:13" ht="15" customHeight="1" x14ac:dyDescent="0.2">
      <c r="A31" s="26"/>
      <c r="B31" s="26"/>
      <c r="C31" s="26"/>
      <c r="D31" s="26"/>
      <c r="E31" s="27" t="s">
        <v>24</v>
      </c>
      <c r="F31" s="27"/>
      <c r="G31" s="42" t="s">
        <v>29</v>
      </c>
      <c r="H31" s="42"/>
      <c r="I31" s="42"/>
      <c r="J31" s="35">
        <f>120*1.07</f>
        <v>128.4</v>
      </c>
      <c r="K31" s="36"/>
      <c r="L31" s="31">
        <f>J31*1.2</f>
        <v>154.08000000000001</v>
      </c>
      <c r="M31" s="31"/>
    </row>
    <row r="32" spans="1:13" ht="15" customHeight="1" x14ac:dyDescent="0.2">
      <c r="A32" s="26"/>
      <c r="B32" s="26"/>
      <c r="C32" s="26"/>
      <c r="D32" s="26"/>
      <c r="E32" s="27" t="s">
        <v>26</v>
      </c>
      <c r="F32" s="27"/>
      <c r="G32" s="42"/>
      <c r="H32" s="42"/>
      <c r="I32" s="42"/>
      <c r="J32" s="35">
        <f>102.9*1.07</f>
        <v>110.10300000000001</v>
      </c>
      <c r="K32" s="36"/>
      <c r="L32" s="31">
        <f t="shared" si="0"/>
        <v>132.12360000000001</v>
      </c>
      <c r="M32" s="31"/>
    </row>
    <row r="33" spans="1:13" ht="15" customHeight="1" x14ac:dyDescent="0.2">
      <c r="A33" s="26"/>
      <c r="B33" s="26"/>
      <c r="C33" s="26"/>
      <c r="D33" s="26"/>
      <c r="E33" s="27" t="s">
        <v>27</v>
      </c>
      <c r="F33" s="27"/>
      <c r="G33" s="42"/>
      <c r="H33" s="42"/>
      <c r="I33" s="42"/>
      <c r="J33" s="35">
        <f>100.8*1.07</f>
        <v>107.85600000000001</v>
      </c>
      <c r="K33" s="36"/>
      <c r="L33" s="31">
        <f t="shared" si="0"/>
        <v>129.4272</v>
      </c>
      <c r="M33" s="31"/>
    </row>
    <row r="34" spans="1:13" ht="15" customHeight="1" x14ac:dyDescent="0.2">
      <c r="A34" s="26"/>
      <c r="B34" s="26"/>
      <c r="C34" s="26"/>
      <c r="D34" s="26"/>
      <c r="E34" s="37"/>
      <c r="F34" s="38"/>
      <c r="G34" s="42"/>
      <c r="H34" s="42"/>
      <c r="I34" s="42"/>
      <c r="J34" s="35"/>
      <c r="K34" s="36"/>
      <c r="L34" s="31"/>
      <c r="M34" s="31"/>
    </row>
    <row r="36" spans="1:13" ht="18.75" x14ac:dyDescent="0.3">
      <c r="A36" s="21" t="s">
        <v>30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3"/>
    </row>
    <row r="37" spans="1:13" ht="15.75" x14ac:dyDescent="0.25">
      <c r="A37" s="24" t="s">
        <v>17</v>
      </c>
      <c r="B37" s="24"/>
      <c r="C37" s="24"/>
      <c r="D37" s="24"/>
      <c r="E37" s="25" t="s">
        <v>18</v>
      </c>
      <c r="F37" s="25"/>
      <c r="G37" s="25" t="s">
        <v>19</v>
      </c>
      <c r="H37" s="25"/>
      <c r="I37" s="25"/>
      <c r="J37" s="25" t="s">
        <v>20</v>
      </c>
      <c r="K37" s="25"/>
      <c r="L37" s="25"/>
      <c r="M37" s="25"/>
    </row>
    <row r="38" spans="1:13" ht="15.75" x14ac:dyDescent="0.25">
      <c r="A38" s="24"/>
      <c r="B38" s="24"/>
      <c r="C38" s="24"/>
      <c r="D38" s="24"/>
      <c r="E38" s="25"/>
      <c r="F38" s="25"/>
      <c r="G38" s="25"/>
      <c r="H38" s="25"/>
      <c r="I38" s="25"/>
      <c r="J38" s="25" t="s">
        <v>21</v>
      </c>
      <c r="K38" s="25"/>
      <c r="L38" s="25" t="s">
        <v>22</v>
      </c>
      <c r="M38" s="25"/>
    </row>
    <row r="39" spans="1:13" ht="15" customHeight="1" x14ac:dyDescent="0.2">
      <c r="A39" s="26" t="s">
        <v>23</v>
      </c>
      <c r="B39" s="26"/>
      <c r="C39" s="26"/>
      <c r="D39" s="26"/>
      <c r="E39" s="27" t="s">
        <v>24</v>
      </c>
      <c r="F39" s="27"/>
      <c r="G39" s="28" t="s">
        <v>25</v>
      </c>
      <c r="H39" s="29"/>
      <c r="I39" s="30"/>
      <c r="J39" s="31">
        <f>91.8*1.07</f>
        <v>98.225999999999999</v>
      </c>
      <c r="K39" s="31"/>
      <c r="L39" s="31">
        <f>J39*1.2</f>
        <v>117.87119999999999</v>
      </c>
      <c r="M39" s="31"/>
    </row>
    <row r="40" spans="1:13" ht="15" customHeight="1" x14ac:dyDescent="0.2">
      <c r="A40" s="26"/>
      <c r="B40" s="26"/>
      <c r="C40" s="26"/>
      <c r="D40" s="26"/>
      <c r="E40" s="27" t="s">
        <v>26</v>
      </c>
      <c r="F40" s="27"/>
      <c r="G40" s="32"/>
      <c r="H40" s="33"/>
      <c r="I40" s="34"/>
      <c r="J40" s="35">
        <f>76.65*1.07</f>
        <v>82.015500000000017</v>
      </c>
      <c r="K40" s="36"/>
      <c r="L40" s="31">
        <f>J40*1.2</f>
        <v>98.418600000000012</v>
      </c>
      <c r="M40" s="31"/>
    </row>
    <row r="41" spans="1:13" ht="15" customHeight="1" x14ac:dyDescent="0.2">
      <c r="A41" s="26"/>
      <c r="B41" s="26"/>
      <c r="C41" s="26"/>
      <c r="D41" s="26"/>
      <c r="E41" s="27" t="s">
        <v>27</v>
      </c>
      <c r="F41" s="27"/>
      <c r="G41" s="32"/>
      <c r="H41" s="33"/>
      <c r="I41" s="34"/>
      <c r="J41" s="35">
        <f>75.08*1.07</f>
        <v>80.335599999999999</v>
      </c>
      <c r="K41" s="36"/>
      <c r="L41" s="31">
        <f>J41*1.2</f>
        <v>96.402720000000002</v>
      </c>
      <c r="M41" s="31"/>
    </row>
    <row r="42" spans="1:13" ht="15" customHeight="1" x14ac:dyDescent="0.2">
      <c r="A42" s="26"/>
      <c r="B42" s="26"/>
      <c r="C42" s="26"/>
      <c r="D42" s="26"/>
      <c r="E42" s="37"/>
      <c r="F42" s="38"/>
      <c r="G42" s="39"/>
      <c r="H42" s="40"/>
      <c r="I42" s="41"/>
      <c r="J42" s="35"/>
      <c r="K42" s="36"/>
      <c r="L42" s="31"/>
      <c r="M42" s="31"/>
    </row>
    <row r="43" spans="1:13" ht="15" customHeight="1" x14ac:dyDescent="0.2">
      <c r="A43" s="26"/>
      <c r="B43" s="26"/>
      <c r="C43" s="26"/>
      <c r="D43" s="26"/>
      <c r="E43" s="27" t="s">
        <v>24</v>
      </c>
      <c r="F43" s="27"/>
      <c r="G43" s="28" t="s">
        <v>28</v>
      </c>
      <c r="H43" s="29"/>
      <c r="I43" s="30"/>
      <c r="J43" s="35">
        <f>103.8*1.07</f>
        <v>111.066</v>
      </c>
      <c r="K43" s="36"/>
      <c r="L43" s="31">
        <f>J43*1.2</f>
        <v>133.2792</v>
      </c>
      <c r="M43" s="31"/>
    </row>
    <row r="44" spans="1:13" ht="15" customHeight="1" x14ac:dyDescent="0.2">
      <c r="A44" s="26"/>
      <c r="B44" s="26"/>
      <c r="C44" s="26"/>
      <c r="D44" s="26"/>
      <c r="E44" s="27" t="s">
        <v>26</v>
      </c>
      <c r="F44" s="27"/>
      <c r="G44" s="32"/>
      <c r="H44" s="33"/>
      <c r="I44" s="34"/>
      <c r="J44" s="35">
        <f>88.2*1.07</f>
        <v>94.374000000000009</v>
      </c>
      <c r="K44" s="36"/>
      <c r="L44" s="31">
        <f>J44*1.2</f>
        <v>113.2488</v>
      </c>
      <c r="M44" s="31"/>
    </row>
    <row r="45" spans="1:13" ht="15" customHeight="1" x14ac:dyDescent="0.2">
      <c r="A45" s="26"/>
      <c r="B45" s="26"/>
      <c r="C45" s="26"/>
      <c r="D45" s="26"/>
      <c r="E45" s="27" t="s">
        <v>27</v>
      </c>
      <c r="F45" s="27"/>
      <c r="G45" s="32"/>
      <c r="H45" s="33"/>
      <c r="I45" s="34"/>
      <c r="J45" s="35">
        <f>86.1*1.07</f>
        <v>92.126999999999995</v>
      </c>
      <c r="K45" s="36"/>
      <c r="L45" s="31">
        <f>J45*1.2</f>
        <v>110.55239999999999</v>
      </c>
      <c r="M45" s="31"/>
    </row>
    <row r="46" spans="1:13" ht="15" customHeight="1" x14ac:dyDescent="0.2">
      <c r="A46" s="26"/>
      <c r="B46" s="26"/>
      <c r="C46" s="26"/>
      <c r="D46" s="26"/>
      <c r="E46" s="37"/>
      <c r="F46" s="38"/>
      <c r="G46" s="39"/>
      <c r="H46" s="40"/>
      <c r="I46" s="41"/>
      <c r="J46" s="35"/>
      <c r="K46" s="36"/>
      <c r="L46" s="31"/>
      <c r="M46" s="31"/>
    </row>
    <row r="47" spans="1:13" ht="15" customHeight="1" x14ac:dyDescent="0.2">
      <c r="A47" s="26"/>
      <c r="B47" s="26"/>
      <c r="C47" s="26"/>
      <c r="D47" s="26"/>
      <c r="E47" s="27" t="s">
        <v>24</v>
      </c>
      <c r="F47" s="27"/>
      <c r="G47" s="42" t="s">
        <v>29</v>
      </c>
      <c r="H47" s="42"/>
      <c r="I47" s="42"/>
      <c r="J47" s="35">
        <f>120*1.07</f>
        <v>128.4</v>
      </c>
      <c r="K47" s="36"/>
      <c r="L47" s="31">
        <f>J47*1.2</f>
        <v>154.08000000000001</v>
      </c>
      <c r="M47" s="31"/>
    </row>
    <row r="48" spans="1:13" ht="15" customHeight="1" x14ac:dyDescent="0.2">
      <c r="A48" s="26"/>
      <c r="B48" s="26"/>
      <c r="C48" s="26"/>
      <c r="D48" s="26"/>
      <c r="E48" s="27" t="s">
        <v>26</v>
      </c>
      <c r="F48" s="27"/>
      <c r="G48" s="42"/>
      <c r="H48" s="42"/>
      <c r="I48" s="42"/>
      <c r="J48" s="35">
        <f>102.9*1.07</f>
        <v>110.10300000000001</v>
      </c>
      <c r="K48" s="36"/>
      <c r="L48" s="31">
        <f>J48*1.2</f>
        <v>132.12360000000001</v>
      </c>
      <c r="M48" s="31"/>
    </row>
    <row r="49" spans="1:13" ht="15" customHeight="1" x14ac:dyDescent="0.2">
      <c r="A49" s="26"/>
      <c r="B49" s="26"/>
      <c r="C49" s="26"/>
      <c r="D49" s="26"/>
      <c r="E49" s="27" t="s">
        <v>27</v>
      </c>
      <c r="F49" s="27"/>
      <c r="G49" s="42"/>
      <c r="H49" s="42"/>
      <c r="I49" s="42"/>
      <c r="J49" s="35">
        <f>100.8*1.07</f>
        <v>107.85600000000001</v>
      </c>
      <c r="K49" s="36"/>
      <c r="L49" s="31">
        <f>J49*1.2</f>
        <v>129.4272</v>
      </c>
      <c r="M49" s="31"/>
    </row>
    <row r="50" spans="1:13" ht="15" customHeight="1" x14ac:dyDescent="0.2">
      <c r="A50" s="26"/>
      <c r="B50" s="26"/>
      <c r="C50" s="26"/>
      <c r="D50" s="26"/>
      <c r="E50" s="37"/>
      <c r="F50" s="38"/>
      <c r="G50" s="42"/>
      <c r="H50" s="42"/>
      <c r="I50" s="42"/>
      <c r="J50" s="35"/>
      <c r="K50" s="36"/>
      <c r="L50" s="31"/>
      <c r="M50" s="31"/>
    </row>
    <row r="51" spans="1:13" ht="15" customHeight="1" x14ac:dyDescent="0.25">
      <c r="A51" s="43"/>
      <c r="B51" s="43"/>
      <c r="C51" s="43"/>
      <c r="D51" s="43"/>
      <c r="E51" s="44"/>
      <c r="F51" s="44"/>
      <c r="G51" s="45"/>
      <c r="H51" s="45"/>
      <c r="I51" s="45"/>
      <c r="J51" s="46"/>
      <c r="K51" s="46"/>
      <c r="L51" s="46"/>
      <c r="M51" s="46"/>
    </row>
    <row r="52" spans="1:13" ht="30.75" customHeight="1" x14ac:dyDescent="0.3">
      <c r="A52" s="20" t="s">
        <v>31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1:13" ht="28.5" customHeight="1" x14ac:dyDescent="0.3">
      <c r="A53" s="21" t="s">
        <v>32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3"/>
    </row>
    <row r="54" spans="1:13" ht="15" customHeight="1" x14ac:dyDescent="0.25">
      <c r="A54" s="24" t="s">
        <v>17</v>
      </c>
      <c r="B54" s="24"/>
      <c r="C54" s="24"/>
      <c r="D54" s="24"/>
      <c r="E54" s="25" t="s">
        <v>18</v>
      </c>
      <c r="F54" s="25"/>
      <c r="G54" s="25" t="s">
        <v>19</v>
      </c>
      <c r="H54" s="25"/>
      <c r="I54" s="25"/>
      <c r="J54" s="25" t="s">
        <v>20</v>
      </c>
      <c r="K54" s="25"/>
      <c r="L54" s="25"/>
      <c r="M54" s="25"/>
    </row>
    <row r="55" spans="1:13" ht="26.25" customHeight="1" x14ac:dyDescent="0.25">
      <c r="A55" s="24"/>
      <c r="B55" s="24"/>
      <c r="C55" s="24"/>
      <c r="D55" s="24"/>
      <c r="E55" s="25"/>
      <c r="F55" s="25"/>
      <c r="G55" s="25"/>
      <c r="H55" s="25"/>
      <c r="I55" s="25"/>
      <c r="J55" s="25" t="s">
        <v>21</v>
      </c>
      <c r="K55" s="25"/>
      <c r="L55" s="25" t="s">
        <v>22</v>
      </c>
      <c r="M55" s="25"/>
    </row>
    <row r="56" spans="1:13" ht="15" x14ac:dyDescent="0.2">
      <c r="A56" s="26"/>
      <c r="B56" s="26"/>
      <c r="C56" s="26"/>
      <c r="D56" s="26"/>
      <c r="E56" s="27" t="s">
        <v>24</v>
      </c>
      <c r="F56" s="27"/>
      <c r="G56" s="28" t="s">
        <v>28</v>
      </c>
      <c r="H56" s="29"/>
      <c r="I56" s="30"/>
      <c r="J56" s="35">
        <f>88*1.07</f>
        <v>94.160000000000011</v>
      </c>
      <c r="K56" s="36"/>
      <c r="L56" s="31">
        <f>J56*1.2</f>
        <v>112.992</v>
      </c>
      <c r="M56" s="31"/>
    </row>
    <row r="57" spans="1:13" ht="15" x14ac:dyDescent="0.2">
      <c r="A57" s="26"/>
      <c r="B57" s="26"/>
      <c r="C57" s="26"/>
      <c r="D57" s="26"/>
      <c r="E57" s="27" t="s">
        <v>26</v>
      </c>
      <c r="F57" s="27"/>
      <c r="G57" s="32"/>
      <c r="H57" s="33"/>
      <c r="I57" s="34"/>
      <c r="J57" s="35">
        <f>84*1.07</f>
        <v>89.88000000000001</v>
      </c>
      <c r="K57" s="36"/>
      <c r="L57" s="31">
        <f>J57*1.2</f>
        <v>107.85600000000001</v>
      </c>
      <c r="M57" s="31"/>
    </row>
    <row r="58" spans="1:13" ht="15" x14ac:dyDescent="0.2">
      <c r="A58" s="26"/>
      <c r="B58" s="26"/>
      <c r="C58" s="26"/>
      <c r="D58" s="26"/>
      <c r="E58" s="27" t="s">
        <v>27</v>
      </c>
      <c r="F58" s="27"/>
      <c r="G58" s="32"/>
      <c r="H58" s="33"/>
      <c r="I58" s="34"/>
      <c r="J58" s="35">
        <f>75*1.07</f>
        <v>80.25</v>
      </c>
      <c r="K58" s="36"/>
      <c r="L58" s="31">
        <f>J58*1.2</f>
        <v>96.3</v>
      </c>
      <c r="M58" s="31"/>
    </row>
    <row r="59" spans="1:13" ht="15" x14ac:dyDescent="0.2">
      <c r="A59" s="26"/>
      <c r="B59" s="26"/>
      <c r="C59" s="26"/>
      <c r="D59" s="26"/>
      <c r="E59" s="37"/>
      <c r="F59" s="38"/>
      <c r="G59" s="39"/>
      <c r="H59" s="40"/>
      <c r="I59" s="41"/>
      <c r="J59" s="35"/>
      <c r="K59" s="36"/>
      <c r="L59" s="31"/>
      <c r="M59" s="31"/>
    </row>
    <row r="60" spans="1:13" ht="15" x14ac:dyDescent="0.2">
      <c r="A60" s="26"/>
      <c r="B60" s="26"/>
      <c r="C60" s="26"/>
      <c r="D60" s="26"/>
      <c r="E60" s="27" t="s">
        <v>24</v>
      </c>
      <c r="F60" s="27"/>
      <c r="G60" s="42" t="s">
        <v>29</v>
      </c>
      <c r="H60" s="42"/>
      <c r="I60" s="42"/>
      <c r="J60" s="35">
        <f>92.5*1.07</f>
        <v>98.975000000000009</v>
      </c>
      <c r="K60" s="36"/>
      <c r="L60" s="31">
        <f>J60*1.2</f>
        <v>118.77000000000001</v>
      </c>
      <c r="M60" s="31"/>
    </row>
    <row r="61" spans="1:13" ht="15" x14ac:dyDescent="0.2">
      <c r="A61" s="26"/>
      <c r="B61" s="26"/>
      <c r="C61" s="26"/>
      <c r="D61" s="26"/>
      <c r="E61" s="27" t="s">
        <v>26</v>
      </c>
      <c r="F61" s="27"/>
      <c r="G61" s="42"/>
      <c r="H61" s="42"/>
      <c r="I61" s="42"/>
      <c r="J61" s="35">
        <f>88*1.07</f>
        <v>94.160000000000011</v>
      </c>
      <c r="K61" s="36"/>
      <c r="L61" s="31">
        <f>J61*1.2</f>
        <v>112.992</v>
      </c>
      <c r="M61" s="31"/>
    </row>
    <row r="62" spans="1:13" ht="15" x14ac:dyDescent="0.2">
      <c r="A62" s="26"/>
      <c r="B62" s="26"/>
      <c r="C62" s="26"/>
      <c r="D62" s="26"/>
      <c r="E62" s="27" t="s">
        <v>27</v>
      </c>
      <c r="F62" s="27"/>
      <c r="G62" s="42"/>
      <c r="H62" s="42"/>
      <c r="I62" s="42"/>
      <c r="J62" s="35">
        <f>82*1.07</f>
        <v>87.740000000000009</v>
      </c>
      <c r="K62" s="36"/>
      <c r="L62" s="31">
        <f>J62*1.2</f>
        <v>105.28800000000001</v>
      </c>
      <c r="M62" s="31"/>
    </row>
    <row r="63" spans="1:13" ht="15" x14ac:dyDescent="0.2">
      <c r="A63" s="26"/>
      <c r="B63" s="26"/>
      <c r="C63" s="26"/>
      <c r="D63" s="26"/>
      <c r="E63" s="37"/>
      <c r="F63" s="38"/>
      <c r="G63" s="42"/>
      <c r="H63" s="42"/>
      <c r="I63" s="42"/>
      <c r="J63" s="35"/>
      <c r="K63" s="36"/>
      <c r="L63" s="31"/>
      <c r="M63" s="31"/>
    </row>
    <row r="65" spans="1:13" ht="18.75" x14ac:dyDescent="0.3">
      <c r="A65" s="21" t="s">
        <v>33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3"/>
    </row>
    <row r="66" spans="1:13" ht="15.75" x14ac:dyDescent="0.25">
      <c r="A66" s="24" t="s">
        <v>17</v>
      </c>
      <c r="B66" s="24"/>
      <c r="C66" s="24"/>
      <c r="D66" s="24"/>
      <c r="E66" s="25" t="s">
        <v>18</v>
      </c>
      <c r="F66" s="25"/>
      <c r="G66" s="25" t="s">
        <v>19</v>
      </c>
      <c r="H66" s="25"/>
      <c r="I66" s="25"/>
      <c r="J66" s="25" t="s">
        <v>20</v>
      </c>
      <c r="K66" s="25"/>
      <c r="L66" s="25"/>
      <c r="M66" s="25"/>
    </row>
    <row r="67" spans="1:13" ht="15.75" x14ac:dyDescent="0.25">
      <c r="A67" s="24"/>
      <c r="B67" s="24"/>
      <c r="C67" s="24"/>
      <c r="D67" s="24"/>
      <c r="E67" s="25"/>
      <c r="F67" s="25"/>
      <c r="G67" s="25"/>
      <c r="H67" s="25"/>
      <c r="I67" s="25"/>
      <c r="J67" s="25" t="s">
        <v>21</v>
      </c>
      <c r="K67" s="25"/>
      <c r="L67" s="25" t="s">
        <v>22</v>
      </c>
      <c r="M67" s="25"/>
    </row>
    <row r="68" spans="1:13" ht="15" x14ac:dyDescent="0.2">
      <c r="A68" s="47" t="s">
        <v>34</v>
      </c>
      <c r="B68" s="47"/>
      <c r="C68" s="47"/>
      <c r="D68" s="47"/>
      <c r="E68" s="27" t="s">
        <v>24</v>
      </c>
      <c r="F68" s="27"/>
      <c r="G68" s="28" t="s">
        <v>28</v>
      </c>
      <c r="H68" s="29"/>
      <c r="I68" s="30"/>
      <c r="J68" s="31">
        <f>131*1.07</f>
        <v>140.17000000000002</v>
      </c>
      <c r="K68" s="31"/>
      <c r="L68" s="31">
        <f t="shared" ref="L68:L73" si="1">J68*1.2</f>
        <v>168.20400000000001</v>
      </c>
      <c r="M68" s="31"/>
    </row>
    <row r="69" spans="1:13" ht="15" x14ac:dyDescent="0.2">
      <c r="A69" s="47"/>
      <c r="B69" s="47"/>
      <c r="C69" s="47"/>
      <c r="D69" s="47"/>
      <c r="E69" s="27" t="s">
        <v>26</v>
      </c>
      <c r="F69" s="27"/>
      <c r="G69" s="32"/>
      <c r="H69" s="33"/>
      <c r="I69" s="34"/>
      <c r="J69" s="31">
        <f>130*1.07</f>
        <v>139.1</v>
      </c>
      <c r="K69" s="31"/>
      <c r="L69" s="31">
        <f t="shared" si="1"/>
        <v>166.92</v>
      </c>
      <c r="M69" s="31"/>
    </row>
    <row r="70" spans="1:13" ht="15" x14ac:dyDescent="0.2">
      <c r="A70" s="47"/>
      <c r="B70" s="47"/>
      <c r="C70" s="47"/>
      <c r="D70" s="47"/>
      <c r="E70" s="27" t="s">
        <v>27</v>
      </c>
      <c r="F70" s="27"/>
      <c r="G70" s="32"/>
      <c r="H70" s="33"/>
      <c r="I70" s="34"/>
      <c r="J70" s="31">
        <f>129*1.07</f>
        <v>138.03</v>
      </c>
      <c r="K70" s="31"/>
      <c r="L70" s="31">
        <f t="shared" si="1"/>
        <v>165.636</v>
      </c>
      <c r="M70" s="31"/>
    </row>
    <row r="71" spans="1:13" ht="15" x14ac:dyDescent="0.2">
      <c r="A71" s="47" t="s">
        <v>34</v>
      </c>
      <c r="B71" s="47"/>
      <c r="C71" s="47"/>
      <c r="D71" s="47"/>
      <c r="E71" s="27" t="s">
        <v>24</v>
      </c>
      <c r="F71" s="27"/>
      <c r="G71" s="42" t="s">
        <v>29</v>
      </c>
      <c r="H71" s="42"/>
      <c r="I71" s="42"/>
      <c r="J71" s="31">
        <f>217.5*1.07</f>
        <v>232.72500000000002</v>
      </c>
      <c r="K71" s="31"/>
      <c r="L71" s="31">
        <f t="shared" si="1"/>
        <v>279.27000000000004</v>
      </c>
      <c r="M71" s="31"/>
    </row>
    <row r="72" spans="1:13" ht="15" x14ac:dyDescent="0.2">
      <c r="A72" s="47"/>
      <c r="B72" s="47"/>
      <c r="C72" s="47"/>
      <c r="D72" s="47"/>
      <c r="E72" s="27" t="s">
        <v>26</v>
      </c>
      <c r="F72" s="27"/>
      <c r="G72" s="42"/>
      <c r="H72" s="42"/>
      <c r="I72" s="42"/>
      <c r="J72" s="31">
        <f>217*1.07</f>
        <v>232.19000000000003</v>
      </c>
      <c r="K72" s="31"/>
      <c r="L72" s="31">
        <f t="shared" si="1"/>
        <v>278.62800000000004</v>
      </c>
      <c r="M72" s="31"/>
    </row>
    <row r="73" spans="1:13" ht="15" x14ac:dyDescent="0.2">
      <c r="A73" s="47"/>
      <c r="B73" s="47"/>
      <c r="C73" s="47"/>
      <c r="D73" s="47"/>
      <c r="E73" s="27" t="s">
        <v>27</v>
      </c>
      <c r="F73" s="27"/>
      <c r="G73" s="42"/>
      <c r="H73" s="42"/>
      <c r="I73" s="42"/>
      <c r="J73" s="31">
        <f>216*1.07</f>
        <v>231.12</v>
      </c>
      <c r="K73" s="31"/>
      <c r="L73" s="31">
        <f t="shared" si="1"/>
        <v>277.34399999999999</v>
      </c>
      <c r="M73" s="31"/>
    </row>
    <row r="75" spans="1:13" ht="18.75" x14ac:dyDescent="0.3">
      <c r="C75" s="7" t="s">
        <v>35</v>
      </c>
      <c r="D75" s="7"/>
      <c r="E75" s="7"/>
      <c r="F75" s="7" t="s">
        <v>36</v>
      </c>
      <c r="G75" s="7"/>
    </row>
  </sheetData>
  <mergeCells count="171">
    <mergeCell ref="J73:K73"/>
    <mergeCell ref="L73:M73"/>
    <mergeCell ref="L70:M70"/>
    <mergeCell ref="A71:D73"/>
    <mergeCell ref="E71:F71"/>
    <mergeCell ref="G71:I73"/>
    <mergeCell ref="J71:K71"/>
    <mergeCell ref="L71:M71"/>
    <mergeCell ref="E72:F72"/>
    <mergeCell ref="J72:K72"/>
    <mergeCell ref="L72:M72"/>
    <mergeCell ref="E73:F73"/>
    <mergeCell ref="A68:D70"/>
    <mergeCell ref="E68:F68"/>
    <mergeCell ref="G68:I70"/>
    <mergeCell ref="J68:K68"/>
    <mergeCell ref="L68:M68"/>
    <mergeCell ref="E69:F69"/>
    <mergeCell ref="J69:K69"/>
    <mergeCell ref="L69:M69"/>
    <mergeCell ref="E70:F70"/>
    <mergeCell ref="J70:K70"/>
    <mergeCell ref="A65:M65"/>
    <mergeCell ref="A66:D67"/>
    <mergeCell ref="E66:F67"/>
    <mergeCell ref="G66:I67"/>
    <mergeCell ref="J66:M66"/>
    <mergeCell ref="J67:K67"/>
    <mergeCell ref="L67:M67"/>
    <mergeCell ref="L61:M61"/>
    <mergeCell ref="E62:F62"/>
    <mergeCell ref="J62:K62"/>
    <mergeCell ref="L62:M62"/>
    <mergeCell ref="E63:F63"/>
    <mergeCell ref="J63:K63"/>
    <mergeCell ref="L63:M63"/>
    <mergeCell ref="L58:M58"/>
    <mergeCell ref="E59:F59"/>
    <mergeCell ref="J59:K59"/>
    <mergeCell ref="L59:M59"/>
    <mergeCell ref="E60:F60"/>
    <mergeCell ref="G60:I63"/>
    <mergeCell ref="J60:K60"/>
    <mergeCell ref="L60:M60"/>
    <mergeCell ref="E61:F61"/>
    <mergeCell ref="J61:K61"/>
    <mergeCell ref="A56:D63"/>
    <mergeCell ref="E56:F56"/>
    <mergeCell ref="G56:I59"/>
    <mergeCell ref="J56:K56"/>
    <mergeCell ref="L56:M56"/>
    <mergeCell ref="E57:F57"/>
    <mergeCell ref="J57:K57"/>
    <mergeCell ref="L57:M57"/>
    <mergeCell ref="E58:F58"/>
    <mergeCell ref="J58:K58"/>
    <mergeCell ref="A52:M52"/>
    <mergeCell ref="A53:M53"/>
    <mergeCell ref="A54:D55"/>
    <mergeCell ref="E54:F55"/>
    <mergeCell ref="G54:I55"/>
    <mergeCell ref="J54:M54"/>
    <mergeCell ref="J55:K55"/>
    <mergeCell ref="L55:M55"/>
    <mergeCell ref="J49:K49"/>
    <mergeCell ref="L49:M49"/>
    <mergeCell ref="E50:F50"/>
    <mergeCell ref="J50:K50"/>
    <mergeCell ref="L50:M50"/>
    <mergeCell ref="E47:F47"/>
    <mergeCell ref="G47:I50"/>
    <mergeCell ref="J47:K47"/>
    <mergeCell ref="L47:M47"/>
    <mergeCell ref="E48:F48"/>
    <mergeCell ref="J48:K48"/>
    <mergeCell ref="L48:M48"/>
    <mergeCell ref="E49:F49"/>
    <mergeCell ref="J45:K45"/>
    <mergeCell ref="L45:M45"/>
    <mergeCell ref="E46:F46"/>
    <mergeCell ref="J46:K46"/>
    <mergeCell ref="L46:M46"/>
    <mergeCell ref="E43:F43"/>
    <mergeCell ref="G43:I46"/>
    <mergeCell ref="J43:K43"/>
    <mergeCell ref="L43:M43"/>
    <mergeCell ref="E44:F44"/>
    <mergeCell ref="J44:K44"/>
    <mergeCell ref="L44:M44"/>
    <mergeCell ref="E45:F45"/>
    <mergeCell ref="E41:F41"/>
    <mergeCell ref="J41:K41"/>
    <mergeCell ref="L41:M41"/>
    <mergeCell ref="E42:F42"/>
    <mergeCell ref="J42:K42"/>
    <mergeCell ref="L42:M42"/>
    <mergeCell ref="A39:D50"/>
    <mergeCell ref="E39:F39"/>
    <mergeCell ref="G39:I42"/>
    <mergeCell ref="J39:K39"/>
    <mergeCell ref="L39:M39"/>
    <mergeCell ref="E40:F40"/>
    <mergeCell ref="J40:K40"/>
    <mergeCell ref="L40:M40"/>
    <mergeCell ref="A36:M36"/>
    <mergeCell ref="A37:D38"/>
    <mergeCell ref="E37:F38"/>
    <mergeCell ref="G37:I38"/>
    <mergeCell ref="J37:M37"/>
    <mergeCell ref="J38:K38"/>
    <mergeCell ref="L38:M38"/>
    <mergeCell ref="J33:K33"/>
    <mergeCell ref="L33:M33"/>
    <mergeCell ref="E34:F34"/>
    <mergeCell ref="J34:K34"/>
    <mergeCell ref="L34:M34"/>
    <mergeCell ref="E31:F31"/>
    <mergeCell ref="G31:I34"/>
    <mergeCell ref="J31:K31"/>
    <mergeCell ref="L31:M31"/>
    <mergeCell ref="E32:F32"/>
    <mergeCell ref="J32:K32"/>
    <mergeCell ref="L32:M32"/>
    <mergeCell ref="E33:F33"/>
    <mergeCell ref="J29:K29"/>
    <mergeCell ref="L29:M29"/>
    <mergeCell ref="E30:F30"/>
    <mergeCell ref="J30:K30"/>
    <mergeCell ref="L30:M30"/>
    <mergeCell ref="E27:F27"/>
    <mergeCell ref="G27:I30"/>
    <mergeCell ref="J27:K27"/>
    <mergeCell ref="L27:M27"/>
    <mergeCell ref="E28:F28"/>
    <mergeCell ref="J28:K28"/>
    <mergeCell ref="L28:M28"/>
    <mergeCell ref="E29:F29"/>
    <mergeCell ref="E25:F25"/>
    <mergeCell ref="J25:K25"/>
    <mergeCell ref="L25:M25"/>
    <mergeCell ref="E26:F26"/>
    <mergeCell ref="J26:K26"/>
    <mergeCell ref="L26:M26"/>
    <mergeCell ref="A23:D34"/>
    <mergeCell ref="E23:F23"/>
    <mergeCell ref="G23:I26"/>
    <mergeCell ref="J23:K23"/>
    <mergeCell ref="L23:M23"/>
    <mergeCell ref="E24:F24"/>
    <mergeCell ref="J24:K24"/>
    <mergeCell ref="L24:M24"/>
    <mergeCell ref="A16:M16"/>
    <mergeCell ref="A18:M18"/>
    <mergeCell ref="A20:M20"/>
    <mergeCell ref="A21:D22"/>
    <mergeCell ref="E21:F22"/>
    <mergeCell ref="G21:I22"/>
    <mergeCell ref="J21:M21"/>
    <mergeCell ref="J22:K22"/>
    <mergeCell ref="L22:M22"/>
    <mergeCell ref="A11:M11"/>
    <mergeCell ref="N11:O11"/>
    <mergeCell ref="A12:M12"/>
    <mergeCell ref="A13:M13"/>
    <mergeCell ref="A14:M14"/>
    <mergeCell ref="A15:M15"/>
    <mergeCell ref="A1:M1"/>
    <mergeCell ref="A8:M8"/>
    <mergeCell ref="A9:M9"/>
    <mergeCell ref="A10:M10"/>
    <mergeCell ref="N10:Z10"/>
  </mergeCells>
  <printOptions horizontalCentered="1"/>
  <pageMargins left="0.78740157480314965" right="0.31496062992125984" top="0.15748031496062992" bottom="0.15748031496062992" header="0.31496062992125984" footer="0.31496062992125984"/>
  <pageSetup paperSize="9" scale="54" orientation="portrait" verticalDpi="300" r:id="rId1"/>
  <rowBreaks count="2" manualBreakCount="2">
    <brk id="76" max="12" man="1"/>
    <brk id="85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9" sqref="J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Лесоматериалы для строительства</vt:lpstr>
      <vt:lpstr>Лесоматериалы для ремонта</vt:lpstr>
      <vt:lpstr>Лист1</vt:lpstr>
      <vt:lpstr>'Лесоматериалы для ремонта'!Область_печати</vt:lpstr>
      <vt:lpstr>'Лесоматериалы для строительства'!Область_печати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2026-02-06T09:15:13Z</dcterms:modified>
</cp:coreProperties>
</file>